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codeName="ThisWorkbook"/>
  <mc:AlternateContent xmlns:mc="http://schemas.openxmlformats.org/markup-compatibility/2006">
    <mc:Choice Requires="x15">
      <x15ac:absPath xmlns:x15ac="http://schemas.microsoft.com/office/spreadsheetml/2010/11/ac" url="G:\EDS\Mirage\Exhibitor Forms\"/>
    </mc:Choice>
  </mc:AlternateContent>
  <xr:revisionPtr revIDLastSave="0" documentId="13_ncr:1_{14C442A8-AD6C-40FB-B0C5-A1E6ECCB647E}" xr6:coauthVersionLast="45" xr6:coauthVersionMax="45" xr10:uidLastSave="{00000000-0000-0000-0000-000000000000}"/>
  <workbookProtection workbookAlgorithmName="SHA-512" workbookHashValue="pCk9+6mffDlitsNIYMdgUh5syn15OpYZ7y8fZQwpIPqPTjc9U3uTVjczyEzg49U/RiRa/NCBFbJW7WFF79/siA==" workbookSaltValue="k/SwLz64AIXfxeNeU3NlVw==" workbookSpinCount="100000" lockStructure="1"/>
  <bookViews>
    <workbookView xWindow="-110" yWindow="-110" windowWidth="19420" windowHeight="10420" xr2:uid="{00000000-000D-0000-FFFF-FFFF00000000}"/>
  </bookViews>
  <sheets>
    <sheet name="Order Form" sheetId="1" r:id="rId1"/>
    <sheet name="VALUES" sheetId="2" state="hidden" r:id="rId2"/>
    <sheet name="Credit Card Auth" sheetId="3" r:id="rId3"/>
  </sheets>
  <definedNames>
    <definedName name="AudioZones">VALUES!$B$19</definedName>
    <definedName name="EVENT_DAYS">VALUES!$B$18</definedName>
    <definedName name="RangeRooms">VALUES!$A$28:$A$104</definedName>
    <definedName name="RangeRoomsZones">VALUES!$A$28:$B$104</definedName>
    <definedName name="RangeZones">VALUES!$B$28:$B$104</definedName>
    <definedName name="RateAudioZone">VALUES!$B$10</definedName>
    <definedName name="RateCAP">VALUES!$B$11</definedName>
    <definedName name="RateCart">VALUES!$B$5</definedName>
    <definedName name="RateFlipchart">VALUES!$B$13</definedName>
    <definedName name="RateFlipMarkers">VALUES!$B$15</definedName>
    <definedName name="RateFlipPad">VALUES!$B$14</definedName>
    <definedName name="RateFlipPad3M">VALUES!$B$16</definedName>
    <definedName name="RateLabor">VALUES!$B$2</definedName>
    <definedName name="RateMicWired">VALUES!$B$7</definedName>
    <definedName name="RateMicWireless">VALUES!$B$8</definedName>
    <definedName name="RateMixer">VALUES!$B$6</definedName>
    <definedName name="RatePCDI">VALUES!$B$9</definedName>
    <definedName name="RatePowerDrop">VALUES!$B$17</definedName>
    <definedName name="RateProjector">VALUES!$B$3</definedName>
    <definedName name="RateRFPresenter">VALUES!$B$12</definedName>
    <definedName name="RateScreen">VALUES!$B$4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9" i="1" l="1"/>
  <c r="M41" i="1"/>
  <c r="L16" i="1"/>
  <c r="J13" i="3" l="1"/>
  <c r="J11" i="3"/>
  <c r="D27" i="2"/>
  <c r="E24" i="2"/>
  <c r="B19" i="2"/>
  <c r="L19" i="1" s="1"/>
  <c r="B18" i="2"/>
  <c r="M39" i="1"/>
  <c r="M38" i="1"/>
  <c r="L38" i="1"/>
  <c r="L37" i="1"/>
  <c r="L36" i="1"/>
  <c r="L29" i="1"/>
  <c r="K29" i="1"/>
  <c r="L25" i="1"/>
  <c r="K25" i="1"/>
  <c r="L21" i="1"/>
  <c r="K21" i="1"/>
  <c r="M32" i="1" s="1"/>
  <c r="L17" i="1"/>
  <c r="C14" i="1"/>
  <c r="I8" i="1"/>
  <c r="M37" i="1" s="1"/>
  <c r="M17" i="1" l="1"/>
  <c r="M36" i="1"/>
  <c r="M21" i="1"/>
  <c r="M29" i="1"/>
  <c r="M16" i="1"/>
  <c r="M25" i="1"/>
  <c r="M19" i="1"/>
  <c r="M43" i="1" l="1"/>
  <c r="Y25" i="3" s="1"/>
  <c r="Y29" i="3" s="1"/>
</calcChain>
</file>

<file path=xl/sharedStrings.xml><?xml version="1.0" encoding="utf-8"?>
<sst xmlns="http://schemas.openxmlformats.org/spreadsheetml/2006/main" count="193" uniqueCount="187">
  <si>
    <t>Rate Named Ranges</t>
  </si>
  <si>
    <t>Labor</t>
  </si>
  <si>
    <t>Projector</t>
  </si>
  <si>
    <t>Screen</t>
  </si>
  <si>
    <t>Cart</t>
  </si>
  <si>
    <t>Mixer</t>
  </si>
  <si>
    <t>Wired Mic</t>
  </si>
  <si>
    <t>Wireless Mic</t>
  </si>
  <si>
    <t>PCDI</t>
  </si>
  <si>
    <t>Audio Zone</t>
  </si>
  <si>
    <t>CAP</t>
  </si>
  <si>
    <t>Wireless Presenter</t>
  </si>
  <si>
    <t>Flipchart</t>
  </si>
  <si>
    <t>Flip Pads</t>
  </si>
  <si>
    <t>Flip Markers</t>
  </si>
  <si>
    <t>Flip 3m Pads</t>
  </si>
  <si>
    <t>Power Drop</t>
  </si>
  <si>
    <t>Number of Days</t>
  </si>
  <si>
    <t>Number of Zones</t>
  </si>
  <si>
    <t>Jamaica AB</t>
  </si>
  <si>
    <t>Rooms and Audio Zones</t>
  </si>
  <si>
    <t># of Zones</t>
  </si>
  <si>
    <t>Select Room</t>
  </si>
  <si>
    <t>Unknown</t>
  </si>
  <si>
    <t>Trinidad A</t>
  </si>
  <si>
    <t>Trinidad B</t>
  </si>
  <si>
    <t>Trinidad AB</t>
  </si>
  <si>
    <t>Antigua A</t>
  </si>
  <si>
    <t>Antigua B</t>
  </si>
  <si>
    <t>Antigua AB</t>
  </si>
  <si>
    <t>Jamaica A</t>
  </si>
  <si>
    <t>Jamaica B</t>
  </si>
  <si>
    <t>Andros A</t>
  </si>
  <si>
    <t>Andros B</t>
  </si>
  <si>
    <t>Andros AB</t>
  </si>
  <si>
    <t>St Thomas A</t>
  </si>
  <si>
    <t>St Thomas B</t>
  </si>
  <si>
    <t>St Thomas AB</t>
  </si>
  <si>
    <t>Montego A</t>
  </si>
  <si>
    <t>Montego AF</t>
  </si>
  <si>
    <t>Montego ABC</t>
  </si>
  <si>
    <t>Montego B</t>
  </si>
  <si>
    <t>Montego BC</t>
  </si>
  <si>
    <t>Montego BCD</t>
  </si>
  <si>
    <t>Montego BCDE</t>
  </si>
  <si>
    <t>Montego C</t>
  </si>
  <si>
    <t>Montego D</t>
  </si>
  <si>
    <t>Montego DE</t>
  </si>
  <si>
    <t>Montego DEF</t>
  </si>
  <si>
    <t>Montego E</t>
  </si>
  <si>
    <t>Montego F</t>
  </si>
  <si>
    <t>Key Largo</t>
  </si>
  <si>
    <t>MEC A</t>
  </si>
  <si>
    <t>MEC AB</t>
  </si>
  <si>
    <t>MEC ABC</t>
  </si>
  <si>
    <t>MEC B</t>
  </si>
  <si>
    <t>MEC BC</t>
  </si>
  <si>
    <t>MEC C</t>
  </si>
  <si>
    <t>MEC C1</t>
  </si>
  <si>
    <t>MEC C1-2</t>
  </si>
  <si>
    <t>MEC C1-3</t>
  </si>
  <si>
    <t>MEC C2</t>
  </si>
  <si>
    <t>MEC C2-3</t>
  </si>
  <si>
    <t>MEC C3</t>
  </si>
  <si>
    <t>Grand A</t>
  </si>
  <si>
    <t>Grand AF</t>
  </si>
  <si>
    <t>Grand AH</t>
  </si>
  <si>
    <t>Grand AHBCD</t>
  </si>
  <si>
    <t>Grand B</t>
  </si>
  <si>
    <t>Grand BC</t>
  </si>
  <si>
    <t>Grand BCD</t>
  </si>
  <si>
    <t>Grand BCDE</t>
  </si>
  <si>
    <t>Grand C</t>
  </si>
  <si>
    <t>Grand CD</t>
  </si>
  <si>
    <t>Grand CDE</t>
  </si>
  <si>
    <t>Grand D</t>
  </si>
  <si>
    <t>Grand DE</t>
  </si>
  <si>
    <t>Grand E</t>
  </si>
  <si>
    <t>Grand EFG</t>
  </si>
  <si>
    <t>Grand F</t>
  </si>
  <si>
    <t>Grand FG</t>
  </si>
  <si>
    <t>Grand FGH</t>
  </si>
  <si>
    <t>Grand G</t>
  </si>
  <si>
    <t>Grand GH</t>
  </si>
  <si>
    <t>Grand H</t>
  </si>
  <si>
    <t>Martinique A</t>
  </si>
  <si>
    <t>Martinique B</t>
  </si>
  <si>
    <t>Martinique AB</t>
  </si>
  <si>
    <t>St Croix A</t>
  </si>
  <si>
    <t>St Croix B</t>
  </si>
  <si>
    <t>St Croix AB</t>
  </si>
  <si>
    <t>Barbados A</t>
  </si>
  <si>
    <t>Barbados B</t>
  </si>
  <si>
    <t>Barbados AB</t>
  </si>
  <si>
    <t>St. Kitts</t>
  </si>
  <si>
    <t>Bermuda A</t>
  </si>
  <si>
    <t>Bermuda B</t>
  </si>
  <si>
    <t>Bermuda AB</t>
  </si>
  <si>
    <t>PAYMENT CARD AUTHORIZATION</t>
  </si>
  <si>
    <t>Return forms to:</t>
  </si>
  <si>
    <t>version: 1.0</t>
  </si>
  <si>
    <t>Phone: 702-792-7662</t>
  </si>
  <si>
    <t>Fax: 702-792-7619</t>
  </si>
  <si>
    <t>TRANSACTION INFORMATION:</t>
  </si>
  <si>
    <t>Group / Company Name:</t>
  </si>
  <si>
    <t>Group Dates</t>
  </si>
  <si>
    <t xml:space="preserve">On-site Authorized Signers: </t>
  </si>
  <si>
    <t>Please select all charges that apply:</t>
  </si>
  <si>
    <t>CATERING</t>
  </si>
  <si>
    <t>BUSINESS SERVICES</t>
  </si>
  <si>
    <t>ROOM/TAX</t>
  </si>
  <si>
    <t>PHONE CHARGES</t>
  </si>
  <si>
    <t>INCIDENTALS</t>
  </si>
  <si>
    <t>RESTAURANTS</t>
  </si>
  <si>
    <t>MTG. ROOM RENTAL</t>
  </si>
  <si>
    <t>X</t>
  </si>
  <si>
    <t>AUDIO VISUAL</t>
  </si>
  <si>
    <t>SHOW TICKETS</t>
  </si>
  <si>
    <t>DEPOSIT</t>
  </si>
  <si>
    <t xml:space="preserve">TOTAL </t>
  </si>
  <si>
    <t xml:space="preserve">Credit Card payments will not be accepted unless the conditions of acceptance have been negotiated in advance by the parties and confirmed in writing by signature approval of this form herein below. 
</t>
  </si>
  <si>
    <t>An additional deposit and/or full prepayment of all services may be required.</t>
  </si>
  <si>
    <t xml:space="preserve">Approved By:  </t>
  </si>
  <si>
    <t xml:space="preserve">Date: </t>
  </si>
  <si>
    <t>The Mirage Authorized Representative</t>
  </si>
  <si>
    <t>PAYMENT CARD VERIFICATION:</t>
  </si>
  <si>
    <t>AUTHORIZATION NOTE: I authorize and acknowledge that all of the charges above will be processed to my payment card as above below. I understand that an additional amount might be authorized for incidentals. (If using a Debit Card, please be advised that this authorization may affect your checking account until final settlement of transaction). Payment Card Industry regulations prohibit merchants from requiring or making copies of your credit / debit cards.</t>
  </si>
  <si>
    <t>American Express</t>
  </si>
  <si>
    <t>Discover</t>
  </si>
  <si>
    <t>MasterCard</t>
  </si>
  <si>
    <t>VISA</t>
  </si>
  <si>
    <t>Diners Club</t>
  </si>
  <si>
    <t>JCB</t>
  </si>
  <si>
    <t>*Last four digits of card:</t>
  </si>
  <si>
    <t>*Cardholder's Full Name:</t>
  </si>
  <si>
    <t>*Cardholder's Signature:</t>
  </si>
  <si>
    <t>*Cardholder's Billing Address:</t>
  </si>
  <si>
    <t>*City:</t>
  </si>
  <si>
    <t>*State:</t>
  </si>
  <si>
    <t>*Postal Code:</t>
  </si>
  <si>
    <t>*Telephone Number:</t>
  </si>
  <si>
    <t>Fax Number:</t>
  </si>
  <si>
    <t>*E-mail Address:</t>
  </si>
  <si>
    <t>*FULL PAYMENT CARD NUMBER:</t>
  </si>
  <si>
    <t>*EXPIRATION  DATE:</t>
  </si>
  <si>
    <t>Encore Event Technologies @ Mirage
3400 Las Vegas Blvd. South  -  Las Vegas, NV 89109
Phone (702)792-7662  -  Fax (702)792-7619</t>
  </si>
  <si>
    <t>The form will automatically calculate the costs.  Please fill out completely along with CC form and fax in to number above</t>
  </si>
  <si>
    <t>Event Information</t>
  </si>
  <si>
    <t>Event Name:</t>
  </si>
  <si>
    <t>Start Date:</t>
  </si>
  <si>
    <t>Start Time:</t>
  </si>
  <si>
    <t>Contact Name</t>
  </si>
  <si>
    <t>End Date:</t>
  </si>
  <si>
    <t>End Time:</t>
  </si>
  <si>
    <t>Email Address:</t>
  </si>
  <si>
    <t># of Days:</t>
  </si>
  <si>
    <t>Event Location:</t>
  </si>
  <si>
    <t>AV Packages</t>
  </si>
  <si>
    <t>Please indicate quantities in the boxes below.  If your requirements are not listed or need assistance, please contact us using the link below.  
Complete this and the form on the Credit Card Auth tab sheet and Fax both to Encore Event Technologies using the number above.</t>
  </si>
  <si>
    <t>QUANTITY</t>
  </si>
  <si>
    <t>COST</t>
  </si>
  <si>
    <t>SUB TOTAL</t>
  </si>
  <si>
    <t>Video Projector Package</t>
  </si>
  <si>
    <t>CAP - Client Assurance Package</t>
  </si>
  <si>
    <t>Video projector package without projector</t>
  </si>
  <si>
    <t>Audio package - please indicate quantity of microphones below</t>
  </si>
  <si>
    <t>Wired Mics</t>
  </si>
  <si>
    <t xml:space="preserve">  Podium</t>
  </si>
  <si>
    <t xml:space="preserve">  Head Table</t>
  </si>
  <si>
    <t xml:space="preserve">  Standing</t>
  </si>
  <si>
    <t>Wireless Mics</t>
  </si>
  <si>
    <t>Lav</t>
  </si>
  <si>
    <t>HandHeld</t>
  </si>
  <si>
    <t>Other Inputs</t>
  </si>
  <si>
    <t>PC Audio</t>
  </si>
  <si>
    <t>Additional meeting requirement</t>
  </si>
  <si>
    <t>Wireless Presenter – Slide advancer &amp; laser pointer</t>
  </si>
  <si>
    <t>Flip Chart w/ Starndard Pad of Paper</t>
  </si>
  <si>
    <t>Flip Chart w/ Post-it Pad of Paper</t>
  </si>
  <si>
    <t>Additional Requirements Labor</t>
  </si>
  <si>
    <t>TOTAL COST</t>
  </si>
  <si>
    <t>* Per show rate, not daily rate</t>
  </si>
  <si>
    <t>SETUP NOTES:</t>
  </si>
  <si>
    <t>Encore Event Technologies</t>
  </si>
  <si>
    <t>*Additional Power - 20a per drop</t>
  </si>
  <si>
    <t>*CVV</t>
  </si>
  <si>
    <t>*REQUIRED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</si>
</sst>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2" formatCode="_(&quot;$&quot;* #,##0_);_(&quot;$&quot;* \(#,##0\);_(&quot;$&quot;* &quot;-&quot;_);_(@_)"/>
    <numFmt numFmtId="164" formatCode="m/d/yy"/>
    <numFmt numFmtId="165" formatCode="[$-409]h:mm\ AM/PM"/>
  </numFmts>
  <fonts count="49">
    <font>
      <sz val="11"/>
      <color rgb="FF000000"/>
      <name val="Calibri"/>
    </font>
    <font>
      <sz val="11"/>
      <name val="Calibri"/>
      <family val="2"/>
    </font>
    <font>
      <sz val="11"/>
      <color rgb="FF000000"/>
      <name val="Inconsolata"/>
    </font>
    <font>
      <sz val="11"/>
      <name val="Arial"/>
      <family val="2"/>
    </font>
    <font>
      <sz val="10"/>
      <name val="Arial"/>
      <family val="2"/>
    </font>
    <font>
      <b/>
      <u/>
      <sz val="18"/>
      <name val="Arial"/>
      <family val="2"/>
    </font>
    <font>
      <sz val="18"/>
      <name val="Arial"/>
      <family val="2"/>
    </font>
    <font>
      <b/>
      <u/>
      <sz val="8"/>
      <name val="Arial"/>
      <family val="2"/>
    </font>
    <font>
      <b/>
      <sz val="11"/>
      <name val="Arial"/>
      <family val="2"/>
    </font>
    <font>
      <sz val="8"/>
      <name val="Arial"/>
      <family val="2"/>
    </font>
    <font>
      <i/>
      <sz val="8"/>
      <name val="Arial"/>
      <family val="2"/>
    </font>
    <font>
      <b/>
      <sz val="8"/>
      <name val="Arial"/>
      <family val="2"/>
    </font>
    <font>
      <b/>
      <sz val="14"/>
      <color rgb="FFFFFFFF"/>
      <name val="Arial"/>
      <family val="2"/>
    </font>
    <font>
      <b/>
      <sz val="14"/>
      <name val="Arial"/>
      <family val="2"/>
    </font>
    <font>
      <sz val="14"/>
      <color rgb="FFFFFFFF"/>
      <name val="Arial"/>
      <family val="2"/>
    </font>
    <font>
      <sz val="11"/>
      <name val="Arial"/>
      <family val="2"/>
    </font>
    <font>
      <b/>
      <sz val="10"/>
      <name val="Arial"/>
      <family val="2"/>
    </font>
    <font>
      <b/>
      <sz val="10"/>
      <name val="Univers"/>
      <family val="2"/>
    </font>
    <font>
      <b/>
      <i/>
      <sz val="10"/>
      <name val="Arial"/>
      <family val="2"/>
    </font>
    <font>
      <i/>
      <u/>
      <sz val="10"/>
      <name val="Arial"/>
      <family val="2"/>
    </font>
    <font>
      <i/>
      <sz val="10"/>
      <name val="Arial"/>
      <family val="2"/>
    </font>
    <font>
      <b/>
      <sz val="12"/>
      <name val="Wingdings"/>
      <charset val="2"/>
    </font>
    <font>
      <sz val="9"/>
      <name val="Arial"/>
      <family val="2"/>
    </font>
    <font>
      <b/>
      <sz val="12"/>
      <name val="Arial"/>
      <family val="2"/>
    </font>
    <font>
      <i/>
      <u/>
      <sz val="10"/>
      <name val="Arial"/>
      <family val="2"/>
    </font>
    <font>
      <vertAlign val="superscript"/>
      <sz val="12"/>
      <name val="Arial"/>
      <family val="2"/>
    </font>
    <font>
      <sz val="6"/>
      <name val="Arial"/>
      <family val="2"/>
    </font>
    <font>
      <b/>
      <i/>
      <u/>
      <sz val="9"/>
      <name val="Arial"/>
      <family val="2"/>
    </font>
    <font>
      <b/>
      <sz val="6"/>
      <name val="Arial"/>
      <family val="2"/>
    </font>
    <font>
      <sz val="14"/>
      <color rgb="FF000000"/>
      <name val="Calibri"/>
      <family val="2"/>
    </font>
    <font>
      <sz val="12"/>
      <color rgb="FF000000"/>
      <name val="Trebuchet MS"/>
      <family val="2"/>
    </font>
    <font>
      <b/>
      <sz val="14"/>
      <color rgb="FF000000"/>
      <name val="Calibri"/>
      <family val="2"/>
    </font>
    <font>
      <sz val="12"/>
      <color rgb="FF000000"/>
      <name val="Calibri"/>
      <family val="2"/>
    </font>
    <font>
      <b/>
      <sz val="18"/>
      <color rgb="FF000000"/>
      <name val="Calibri"/>
      <family val="2"/>
    </font>
    <font>
      <sz val="12"/>
      <color rgb="FF000000"/>
      <name val="Oxygen"/>
    </font>
    <font>
      <b/>
      <sz val="16"/>
      <color rgb="FF000000"/>
      <name val="Calibri"/>
      <family val="2"/>
    </font>
    <font>
      <u/>
      <sz val="12"/>
      <color rgb="FF000000"/>
      <name val="Calibri"/>
      <family val="2"/>
    </font>
    <font>
      <b/>
      <sz val="12"/>
      <color rgb="FF000000"/>
      <name val="Trebuchet MS"/>
      <family val="2"/>
    </font>
    <font>
      <b/>
      <sz val="12"/>
      <color rgb="FF000000"/>
      <name val="Calibri"/>
      <family val="2"/>
    </font>
    <font>
      <sz val="13"/>
      <color rgb="FF595959"/>
      <name val="Calibri"/>
      <family val="2"/>
    </font>
    <font>
      <b/>
      <sz val="13"/>
      <color rgb="FF000000"/>
      <name val="Calibri"/>
      <family val="2"/>
    </font>
    <font>
      <sz val="9"/>
      <color rgb="FF000000"/>
      <name val="Calibri"/>
      <family val="2"/>
    </font>
    <font>
      <b/>
      <i/>
      <sz val="12"/>
      <color rgb="FF000000"/>
      <name val="Calibri"/>
      <family val="2"/>
    </font>
    <font>
      <sz val="10"/>
      <color rgb="FF000000"/>
      <name val="Calibri"/>
      <family val="2"/>
    </font>
    <font>
      <b/>
      <i/>
      <sz val="9"/>
      <color rgb="FF000000"/>
      <name val="Calibri"/>
      <family val="2"/>
    </font>
    <font>
      <sz val="13"/>
      <color rgb="FF000000"/>
      <name val="Calibri"/>
      <family val="2"/>
    </font>
    <font>
      <b/>
      <sz val="11"/>
      <color rgb="FF000000"/>
      <name val="Calibri"/>
      <family val="2"/>
    </font>
    <font>
      <sz val="13"/>
      <color rgb="FF3F3F3F"/>
      <name val="Calibri"/>
      <family val="2"/>
    </font>
    <font>
      <sz val="10"/>
      <name val="Arial"/>
      <family val="2"/>
    </font>
  </fonts>
  <fills count="5">
    <fill>
      <patternFill patternType="none"/>
    </fill>
    <fill>
      <patternFill patternType="gray125"/>
    </fill>
    <fill>
      <patternFill patternType="solid">
        <fgColor rgb="FFFFFFFF"/>
        <bgColor rgb="FFFFFFFF"/>
      </patternFill>
    </fill>
    <fill>
      <patternFill patternType="solid">
        <fgColor rgb="FFF2F2F2"/>
        <bgColor rgb="FFF2F2F2"/>
      </patternFill>
    </fill>
    <fill>
      <patternFill patternType="solid">
        <fgColor theme="0" tint="-4.9989318521683403E-2"/>
        <bgColor indexed="64"/>
      </patternFill>
    </fill>
  </fills>
  <borders count="61">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style="thin">
        <color rgb="FF000000"/>
      </top>
      <bottom/>
      <diagonal/>
    </border>
    <border>
      <left/>
      <right/>
      <top/>
      <bottom/>
      <diagonal/>
    </border>
    <border>
      <left/>
      <right/>
      <top/>
      <bottom/>
      <diagonal/>
    </border>
    <border>
      <left/>
      <right/>
      <top/>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diagonal/>
    </border>
    <border>
      <left/>
      <right/>
      <top style="thin">
        <color rgb="FF000000"/>
      </top>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diagonal/>
    </border>
  </borders>
  <cellStyleXfs count="1">
    <xf numFmtId="0" fontId="0" fillId="0" borderId="0"/>
  </cellStyleXfs>
  <cellXfs count="269">
    <xf numFmtId="0" fontId="0" fillId="0" borderId="0" xfId="0" applyFont="1" applyAlignment="1"/>
    <xf numFmtId="0" fontId="1" fillId="0" borderId="0" xfId="0" applyFont="1" applyAlignment="1"/>
    <xf numFmtId="3" fontId="1" fillId="0" borderId="0" xfId="0" applyNumberFormat="1" applyFont="1"/>
    <xf numFmtId="0" fontId="2" fillId="2" borderId="0" xfId="0" applyFont="1" applyFill="1"/>
    <xf numFmtId="0" fontId="2" fillId="2" borderId="0" xfId="0" applyFont="1" applyFill="1" applyAlignment="1"/>
    <xf numFmtId="0" fontId="3" fillId="0" borderId="0" xfId="0" applyFont="1" applyAlignment="1"/>
    <xf numFmtId="0" fontId="3" fillId="0" borderId="0" xfId="0" applyFont="1" applyAlignment="1"/>
    <xf numFmtId="0" fontId="4" fillId="3" borderId="1" xfId="0" applyFont="1" applyFill="1" applyBorder="1" applyAlignment="1"/>
    <xf numFmtId="0" fontId="0" fillId="3" borderId="1" xfId="0" applyFont="1" applyFill="1" applyBorder="1" applyAlignment="1"/>
    <xf numFmtId="0" fontId="4" fillId="3" borderId="1" xfId="0" applyFont="1" applyFill="1" applyBorder="1" applyAlignment="1">
      <alignment horizontal="center"/>
    </xf>
    <xf numFmtId="0" fontId="4" fillId="0" borderId="0" xfId="0" applyFont="1" applyAlignment="1"/>
    <xf numFmtId="0" fontId="6" fillId="3" borderId="1" xfId="0" applyFont="1" applyFill="1" applyBorder="1" applyAlignment="1">
      <alignment horizontal="center"/>
    </xf>
    <xf numFmtId="0" fontId="4" fillId="3" borderId="2" xfId="0" applyFont="1" applyFill="1" applyBorder="1" applyAlignment="1"/>
    <xf numFmtId="0" fontId="4" fillId="3" borderId="3" xfId="0" applyFont="1" applyFill="1" applyBorder="1" applyAlignment="1"/>
    <xf numFmtId="0" fontId="4" fillId="3" borderId="7" xfId="0" applyFont="1" applyFill="1" applyBorder="1" applyAlignment="1"/>
    <xf numFmtId="0" fontId="4" fillId="3" borderId="8" xfId="0" applyFont="1" applyFill="1" applyBorder="1" applyAlignment="1"/>
    <xf numFmtId="0" fontId="4" fillId="3" borderId="9" xfId="0" applyFont="1" applyFill="1" applyBorder="1" applyAlignment="1"/>
    <xf numFmtId="0" fontId="8" fillId="3" borderId="1" xfId="0" applyFont="1" applyFill="1" applyBorder="1" applyAlignment="1">
      <alignment vertical="center" wrapText="1"/>
    </xf>
    <xf numFmtId="0" fontId="4" fillId="3" borderId="10" xfId="0" applyFont="1" applyFill="1" applyBorder="1" applyAlignment="1"/>
    <xf numFmtId="0" fontId="9" fillId="3" borderId="1" xfId="0" applyFont="1" applyFill="1" applyBorder="1" applyAlignment="1"/>
    <xf numFmtId="0" fontId="4" fillId="3" borderId="11" xfId="0" applyFont="1" applyFill="1" applyBorder="1" applyAlignment="1"/>
    <xf numFmtId="0" fontId="9" fillId="3" borderId="12" xfId="0" applyFont="1" applyFill="1" applyBorder="1" applyAlignment="1">
      <alignment horizontal="center"/>
    </xf>
    <xf numFmtId="0" fontId="9" fillId="3" borderId="7" xfId="0" applyFont="1" applyFill="1" applyBorder="1" applyAlignment="1">
      <alignment horizontal="center"/>
    </xf>
    <xf numFmtId="0" fontId="10" fillId="3" borderId="8" xfId="0" applyFont="1" applyFill="1" applyBorder="1" applyAlignment="1">
      <alignment horizontal="center"/>
    </xf>
    <xf numFmtId="0" fontId="4" fillId="3" borderId="13" xfId="0" applyFont="1" applyFill="1" applyBorder="1" applyAlignment="1"/>
    <xf numFmtId="0" fontId="4" fillId="3" borderId="14" xfId="0" applyFont="1" applyFill="1" applyBorder="1" applyAlignment="1"/>
    <xf numFmtId="0" fontId="11" fillId="3" borderId="14" xfId="0" applyFont="1" applyFill="1" applyBorder="1" applyAlignment="1"/>
    <xf numFmtId="0" fontId="11" fillId="3" borderId="15" xfId="0" applyFont="1" applyFill="1" applyBorder="1" applyAlignment="1"/>
    <xf numFmtId="14" fontId="10" fillId="3" borderId="13" xfId="0" applyNumberFormat="1" applyFont="1" applyFill="1" applyBorder="1" applyAlignment="1">
      <alignment horizontal="center"/>
    </xf>
    <xf numFmtId="0" fontId="9" fillId="3" borderId="14" xfId="0" applyFont="1" applyFill="1" applyBorder="1" applyAlignment="1">
      <alignment horizontal="center"/>
    </xf>
    <xf numFmtId="0" fontId="9" fillId="3" borderId="15" xfId="0" applyFont="1" applyFill="1" applyBorder="1" applyAlignment="1">
      <alignment horizontal="center"/>
    </xf>
    <xf numFmtId="0" fontId="4" fillId="3" borderId="16" xfId="0" applyFont="1" applyFill="1" applyBorder="1" applyAlignment="1"/>
    <xf numFmtId="0" fontId="12" fillId="3" borderId="12" xfId="0" applyFont="1" applyFill="1" applyBorder="1" applyAlignment="1">
      <alignment horizontal="center" vertical="center"/>
    </xf>
    <xf numFmtId="0" fontId="12" fillId="3" borderId="7"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4" fillId="3" borderId="11" xfId="0" applyFont="1" applyFill="1" applyBorder="1" applyAlignment="1">
      <alignment horizontal="center"/>
    </xf>
    <xf numFmtId="0" fontId="4" fillId="3" borderId="10" xfId="0" applyFont="1" applyFill="1" applyBorder="1" applyAlignment="1">
      <alignment horizontal="center"/>
    </xf>
    <xf numFmtId="0" fontId="4" fillId="3" borderId="10" xfId="0" applyFont="1" applyFill="1" applyBorder="1" applyAlignment="1">
      <alignment horizontal="left"/>
    </xf>
    <xf numFmtId="0" fontId="17" fillId="3" borderId="10" xfId="0" applyFont="1" applyFill="1" applyBorder="1" applyAlignment="1">
      <alignment horizontal="left"/>
    </xf>
    <xf numFmtId="0" fontId="17" fillId="3" borderId="1" xfId="0" applyFont="1" applyFill="1" applyBorder="1" applyAlignment="1">
      <alignment horizontal="left"/>
    </xf>
    <xf numFmtId="0" fontId="17" fillId="3" borderId="11" xfId="0" applyFont="1" applyFill="1" applyBorder="1" applyAlignment="1">
      <alignment horizontal="left"/>
    </xf>
    <xf numFmtId="0" fontId="16" fillId="3" borderId="10" xfId="0" applyFont="1" applyFill="1" applyBorder="1" applyAlignment="1"/>
    <xf numFmtId="0" fontId="4" fillId="3" borderId="15" xfId="0" applyFont="1" applyFill="1" applyBorder="1" applyAlignment="1"/>
    <xf numFmtId="0" fontId="12" fillId="3" borderId="36" xfId="0" applyFont="1" applyFill="1" applyBorder="1" applyAlignment="1">
      <alignment horizontal="center" vertical="center"/>
    </xf>
    <xf numFmtId="0" fontId="12" fillId="3" borderId="37" xfId="0" applyFont="1" applyFill="1" applyBorder="1" applyAlignment="1">
      <alignment horizontal="center" vertical="center"/>
    </xf>
    <xf numFmtId="0" fontId="14" fillId="3" borderId="37" xfId="0" applyFont="1" applyFill="1" applyBorder="1" applyAlignment="1">
      <alignment horizontal="center" vertical="center"/>
    </xf>
    <xf numFmtId="0" fontId="14" fillId="3" borderId="41" xfId="0" applyFont="1" applyFill="1" applyBorder="1" applyAlignment="1">
      <alignment horizontal="center" vertical="center"/>
    </xf>
    <xf numFmtId="0" fontId="4" fillId="3" borderId="3" xfId="0" applyFont="1" applyFill="1" applyBorder="1" applyAlignment="1">
      <alignment vertical="center"/>
    </xf>
    <xf numFmtId="0" fontId="4" fillId="3" borderId="9" xfId="0" applyFont="1" applyFill="1" applyBorder="1" applyAlignment="1">
      <alignment vertical="center"/>
    </xf>
    <xf numFmtId="0" fontId="4" fillId="0" borderId="0" xfId="0" applyFont="1" applyAlignment="1">
      <alignment vertical="center"/>
    </xf>
    <xf numFmtId="0" fontId="19" fillId="3" borderId="12" xfId="0" applyFont="1" applyFill="1" applyBorder="1" applyAlignment="1">
      <alignment horizontal="left" shrinkToFit="1"/>
    </xf>
    <xf numFmtId="0" fontId="20" fillId="3" borderId="7" xfId="0" applyFont="1" applyFill="1" applyBorder="1" applyAlignment="1">
      <alignment horizontal="left" shrinkToFit="1"/>
    </xf>
    <xf numFmtId="0" fontId="20" fillId="3" borderId="8" xfId="0" applyFont="1" applyFill="1" applyBorder="1" applyAlignment="1">
      <alignment horizontal="left" shrinkToFit="1"/>
    </xf>
    <xf numFmtId="0" fontId="21" fillId="3" borderId="10" xfId="0" applyFont="1" applyFill="1" applyBorder="1" applyAlignment="1">
      <alignment horizontal="center" vertical="top"/>
    </xf>
    <xf numFmtId="0" fontId="22" fillId="3" borderId="1" xfId="0" applyFont="1" applyFill="1" applyBorder="1" applyAlignment="1">
      <alignment horizontal="left" vertical="center"/>
    </xf>
    <xf numFmtId="0" fontId="9" fillId="3" borderId="1" xfId="0" applyFont="1" applyFill="1" applyBorder="1" applyAlignment="1">
      <alignment horizontal="left" vertical="center"/>
    </xf>
    <xf numFmtId="0" fontId="23" fillId="3" borderId="1" xfId="0" applyFont="1" applyFill="1" applyBorder="1" applyAlignment="1">
      <alignment horizontal="left" vertical="center"/>
    </xf>
    <xf numFmtId="0" fontId="21" fillId="3" borderId="1" xfId="0" applyFont="1" applyFill="1" applyBorder="1" applyAlignment="1">
      <alignment horizontal="center" vertical="top"/>
    </xf>
    <xf numFmtId="0" fontId="9" fillId="3" borderId="11" xfId="0" applyFont="1" applyFill="1" applyBorder="1" applyAlignment="1">
      <alignment horizontal="left" vertical="center"/>
    </xf>
    <xf numFmtId="0" fontId="24" fillId="3" borderId="42" xfId="0" applyFont="1" applyFill="1" applyBorder="1" applyAlignment="1">
      <alignment horizontal="left" shrinkToFit="1"/>
    </xf>
    <xf numFmtId="0" fontId="20" fillId="3" borderId="2" xfId="0" applyFont="1" applyFill="1" applyBorder="1" applyAlignment="1">
      <alignment horizontal="left" shrinkToFit="1"/>
    </xf>
    <xf numFmtId="0" fontId="20" fillId="3" borderId="1" xfId="0" applyFont="1" applyFill="1" applyBorder="1" applyAlignment="1">
      <alignment horizontal="left" shrinkToFit="1"/>
    </xf>
    <xf numFmtId="0" fontId="20" fillId="3" borderId="11" xfId="0" applyFont="1" applyFill="1" applyBorder="1" applyAlignment="1">
      <alignment horizontal="left" shrinkToFit="1"/>
    </xf>
    <xf numFmtId="0" fontId="11" fillId="3" borderId="45" xfId="0" applyFont="1" applyFill="1" applyBorder="1" applyAlignment="1">
      <alignment wrapText="1"/>
    </xf>
    <xf numFmtId="0" fontId="4" fillId="3" borderId="14" xfId="0" applyFont="1" applyFill="1" applyBorder="1" applyAlignment="1">
      <alignment wrapText="1"/>
    </xf>
    <xf numFmtId="0" fontId="26" fillId="3" borderId="3" xfId="0" applyFont="1" applyFill="1" applyBorder="1" applyAlignment="1">
      <alignment vertical="center"/>
    </xf>
    <xf numFmtId="0" fontId="26" fillId="3" borderId="9" xfId="0" applyFont="1" applyFill="1" applyBorder="1" applyAlignment="1">
      <alignment vertical="center"/>
    </xf>
    <xf numFmtId="0" fontId="26" fillId="0" borderId="0" xfId="0" applyFont="1" applyAlignment="1">
      <alignment vertical="center"/>
    </xf>
    <xf numFmtId="0" fontId="4" fillId="3" borderId="1" xfId="0" applyFont="1" applyFill="1" applyBorder="1" applyAlignment="1">
      <alignment vertical="center"/>
    </xf>
    <xf numFmtId="0" fontId="11" fillId="3" borderId="47" xfId="0" applyFont="1" applyFill="1" applyBorder="1" applyAlignment="1">
      <alignment vertical="top"/>
    </xf>
    <xf numFmtId="0" fontId="11" fillId="3" borderId="48" xfId="0" applyFont="1" applyFill="1" applyBorder="1" applyAlignment="1">
      <alignment vertical="top" wrapText="1"/>
    </xf>
    <xf numFmtId="0" fontId="11" fillId="3" borderId="47" xfId="0" applyFont="1" applyFill="1" applyBorder="1" applyAlignment="1">
      <alignment vertical="top" wrapText="1"/>
    </xf>
    <xf numFmtId="0" fontId="11" fillId="3" borderId="47" xfId="0" applyFont="1" applyFill="1" applyBorder="1" applyAlignment="1"/>
    <xf numFmtId="0" fontId="4" fillId="3" borderId="47" xfId="0" applyFont="1" applyFill="1" applyBorder="1" applyAlignment="1">
      <alignment vertical="center"/>
    </xf>
    <xf numFmtId="0" fontId="26" fillId="3" borderId="1" xfId="0" applyFont="1" applyFill="1" applyBorder="1" applyAlignment="1">
      <alignment vertical="center"/>
    </xf>
    <xf numFmtId="0" fontId="26" fillId="0" borderId="0" xfId="0" applyFont="1" applyAlignment="1"/>
    <xf numFmtId="0" fontId="28" fillId="0" borderId="0" xfId="0" applyFont="1" applyAlignment="1">
      <alignment horizontal="center" vertical="center"/>
    </xf>
    <xf numFmtId="0" fontId="29" fillId="3" borderId="22" xfId="0" applyFont="1" applyFill="1" applyBorder="1" applyAlignment="1">
      <alignment horizontal="center" wrapText="1"/>
    </xf>
    <xf numFmtId="0" fontId="30" fillId="3" borderId="0" xfId="0" applyFont="1" applyFill="1" applyAlignment="1">
      <alignment horizontal="left"/>
    </xf>
    <xf numFmtId="0" fontId="0" fillId="3" borderId="0" xfId="0" applyFont="1" applyFill="1" applyAlignment="1"/>
    <xf numFmtId="0" fontId="31" fillId="3" borderId="2" xfId="0" applyFont="1" applyFill="1" applyBorder="1" applyAlignment="1">
      <alignment horizontal="center"/>
    </xf>
    <xf numFmtId="0" fontId="0" fillId="3" borderId="2" xfId="0" applyFont="1" applyFill="1" applyBorder="1" applyAlignment="1"/>
    <xf numFmtId="0" fontId="0" fillId="3" borderId="9" xfId="0" applyFont="1" applyFill="1" applyBorder="1" applyAlignment="1"/>
    <xf numFmtId="0" fontId="32" fillId="3" borderId="1" xfId="0" applyFont="1" applyFill="1" applyBorder="1" applyAlignment="1">
      <alignment horizontal="right" vertical="center"/>
    </xf>
    <xf numFmtId="0" fontId="32" fillId="3" borderId="22" xfId="0" applyFont="1" applyFill="1" applyBorder="1" applyAlignment="1">
      <alignment horizontal="right" vertical="center"/>
    </xf>
    <xf numFmtId="0" fontId="0" fillId="3" borderId="47" xfId="0" applyFont="1" applyFill="1" applyBorder="1" applyAlignment="1"/>
    <xf numFmtId="0" fontId="32" fillId="3" borderId="1" xfId="0" applyFont="1" applyFill="1" applyBorder="1" applyAlignment="1">
      <alignment horizontal="right"/>
    </xf>
    <xf numFmtId="0" fontId="0" fillId="3" borderId="2" xfId="0" applyFont="1" applyFill="1" applyBorder="1" applyAlignment="1">
      <alignment horizontal="right"/>
    </xf>
    <xf numFmtId="0" fontId="0" fillId="3" borderId="2" xfId="0" applyFont="1" applyFill="1" applyBorder="1" applyAlignment="1">
      <alignment horizontal="center"/>
    </xf>
    <xf numFmtId="0" fontId="0" fillId="3" borderId="3" xfId="0" applyFont="1" applyFill="1" applyBorder="1" applyAlignment="1"/>
    <xf numFmtId="0" fontId="0" fillId="3" borderId="12" xfId="0" applyFont="1" applyFill="1" applyBorder="1" applyAlignment="1"/>
    <xf numFmtId="0" fontId="0" fillId="3" borderId="10" xfId="0" applyFont="1" applyFill="1" applyBorder="1" applyAlignment="1"/>
    <xf numFmtId="0" fontId="35" fillId="3" borderId="10" xfId="0" applyFont="1" applyFill="1" applyBorder="1" applyAlignment="1">
      <alignment vertical="center" wrapText="1"/>
    </xf>
    <xf numFmtId="0" fontId="35" fillId="3" borderId="2" xfId="0" applyFont="1" applyFill="1" applyBorder="1" applyAlignment="1">
      <alignment vertical="center" wrapText="1"/>
    </xf>
    <xf numFmtId="0" fontId="35" fillId="3" borderId="2" xfId="0" applyFont="1" applyFill="1" applyBorder="1" applyAlignment="1">
      <alignment vertical="center"/>
    </xf>
    <xf numFmtId="0" fontId="37" fillId="3" borderId="1" xfId="0" applyFont="1" applyFill="1" applyBorder="1" applyAlignment="1">
      <alignment horizontal="center" vertical="center" wrapText="1"/>
    </xf>
    <xf numFmtId="0" fontId="37" fillId="3" borderId="11" xfId="0" applyFont="1" applyFill="1" applyBorder="1" applyAlignment="1">
      <alignment horizontal="center" vertical="center" wrapText="1"/>
    </xf>
    <xf numFmtId="0" fontId="0" fillId="3" borderId="3" xfId="0" applyFont="1" applyFill="1" applyBorder="1" applyAlignment="1">
      <alignment vertical="center" wrapText="1"/>
    </xf>
    <xf numFmtId="0" fontId="32" fillId="3" borderId="21" xfId="0" applyFont="1" applyFill="1" applyBorder="1" applyAlignment="1">
      <alignment horizontal="left" vertical="center"/>
    </xf>
    <xf numFmtId="0" fontId="38" fillId="3" borderId="1" xfId="0" applyFont="1" applyFill="1" applyBorder="1" applyAlignment="1"/>
    <xf numFmtId="0" fontId="0" fillId="3" borderId="1" xfId="0" applyFont="1" applyFill="1" applyBorder="1" applyAlignment="1"/>
    <xf numFmtId="42" fontId="40" fillId="3" borderId="11" xfId="0" applyNumberFormat="1" applyFont="1" applyFill="1" applyBorder="1" applyAlignment="1">
      <alignment horizontal="right" vertical="center" wrapText="1"/>
    </xf>
    <xf numFmtId="0" fontId="32" fillId="3" borderId="21" xfId="0" applyFont="1" applyFill="1" applyBorder="1" applyAlignment="1">
      <alignment horizontal="left" vertical="center" wrapText="1"/>
    </xf>
    <xf numFmtId="0" fontId="32" fillId="3" borderId="0" xfId="0" applyFont="1" applyFill="1" applyAlignment="1">
      <alignment vertical="center" wrapText="1"/>
    </xf>
    <xf numFmtId="0" fontId="32" fillId="3" borderId="16" xfId="0" applyFont="1" applyFill="1" applyBorder="1" applyAlignment="1">
      <alignment vertical="center" wrapText="1"/>
    </xf>
    <xf numFmtId="0" fontId="32" fillId="3" borderId="2" xfId="0" applyFont="1" applyFill="1" applyBorder="1" applyAlignment="1">
      <alignment vertical="center" wrapText="1"/>
    </xf>
    <xf numFmtId="0" fontId="41" fillId="3" borderId="21" xfId="0" applyFont="1" applyFill="1" applyBorder="1" applyAlignment="1">
      <alignment horizontal="left" vertical="center" wrapText="1"/>
    </xf>
    <xf numFmtId="0" fontId="0" fillId="3" borderId="54" xfId="0" applyFont="1" applyFill="1" applyBorder="1" applyAlignment="1"/>
    <xf numFmtId="0" fontId="0" fillId="3" borderId="27" xfId="0" applyFont="1" applyFill="1" applyBorder="1" applyAlignment="1"/>
    <xf numFmtId="0" fontId="41" fillId="3" borderId="55" xfId="0" applyFont="1" applyFill="1" applyBorder="1" applyAlignment="1">
      <alignment horizontal="center" vertical="center" wrapText="1"/>
    </xf>
    <xf numFmtId="6" fontId="39" fillId="3" borderId="9" xfId="0" applyNumberFormat="1" applyFont="1" applyFill="1" applyBorder="1" applyAlignment="1">
      <alignment horizontal="center" vertical="center" wrapText="1"/>
    </xf>
    <xf numFmtId="0" fontId="43" fillId="3" borderId="0" xfId="0" applyFont="1" applyFill="1" applyAlignment="1">
      <alignment horizontal="right" vertical="center"/>
    </xf>
    <xf numFmtId="0" fontId="0" fillId="3" borderId="56" xfId="0" applyFont="1" applyFill="1" applyBorder="1" applyAlignment="1"/>
    <xf numFmtId="0" fontId="0" fillId="3" borderId="46" xfId="0" applyFont="1" applyFill="1" applyBorder="1" applyAlignment="1"/>
    <xf numFmtId="0" fontId="41" fillId="3" borderId="57" xfId="0" applyFont="1" applyFill="1" applyBorder="1" applyAlignment="1">
      <alignment horizontal="center" vertical="center" wrapText="1"/>
    </xf>
    <xf numFmtId="0" fontId="41" fillId="3" borderId="10" xfId="0" applyFont="1" applyFill="1" applyBorder="1" applyAlignment="1">
      <alignment horizontal="left" vertical="center" wrapText="1"/>
    </xf>
    <xf numFmtId="0" fontId="44" fillId="3" borderId="47" xfId="0" applyFont="1" applyFill="1" applyBorder="1" applyAlignment="1">
      <alignment horizontal="left" vertical="center" wrapText="1"/>
    </xf>
    <xf numFmtId="0" fontId="41" fillId="3" borderId="47" xfId="0" applyFont="1" applyFill="1" applyBorder="1" applyAlignment="1">
      <alignment horizontal="center" vertical="center" wrapText="1"/>
    </xf>
    <xf numFmtId="0" fontId="41" fillId="3" borderId="47" xfId="0" applyFont="1" applyFill="1" applyBorder="1" applyAlignment="1">
      <alignment horizontal="left" vertical="center" wrapText="1"/>
    </xf>
    <xf numFmtId="0" fontId="41" fillId="3" borderId="0" xfId="0" applyFont="1" applyFill="1" applyAlignment="1">
      <alignment horizontal="right" vertical="center"/>
    </xf>
    <xf numFmtId="0" fontId="43" fillId="3" borderId="0" xfId="0" applyFont="1" applyFill="1" applyAlignment="1">
      <alignment horizontal="right" vertical="center" wrapText="1"/>
    </xf>
    <xf numFmtId="1" fontId="41" fillId="3" borderId="33" xfId="0" applyNumberFormat="1" applyFont="1" applyFill="1" applyBorder="1" applyAlignment="1">
      <alignment horizontal="center" vertical="center" wrapText="1"/>
    </xf>
    <xf numFmtId="6" fontId="39" fillId="3" borderId="1" xfId="0" applyNumberFormat="1" applyFont="1" applyFill="1" applyBorder="1" applyAlignment="1">
      <alignment horizontal="center" vertical="center" wrapText="1"/>
    </xf>
    <xf numFmtId="0" fontId="44" fillId="3" borderId="1" xfId="0" applyFont="1" applyFill="1" applyBorder="1" applyAlignment="1">
      <alignment horizontal="left" vertical="center" wrapText="1"/>
    </xf>
    <xf numFmtId="0" fontId="0" fillId="3" borderId="1" xfId="0" applyFont="1" applyFill="1" applyBorder="1" applyAlignment="1">
      <alignment horizontal="right" vertical="center"/>
    </xf>
    <xf numFmtId="0" fontId="41" fillId="3" borderId="1" xfId="0" applyFont="1" applyFill="1" applyBorder="1" applyAlignment="1">
      <alignment horizontal="center" vertical="center" wrapText="1"/>
    </xf>
    <xf numFmtId="0" fontId="41" fillId="3" borderId="0" xfId="0" applyFont="1" applyFill="1" applyAlignment="1">
      <alignment horizontal="center" vertical="center" wrapText="1"/>
    </xf>
    <xf numFmtId="0" fontId="41" fillId="3" borderId="1" xfId="0" applyFont="1" applyFill="1" applyBorder="1" applyAlignment="1">
      <alignment horizontal="left" vertical="center" wrapText="1"/>
    </xf>
    <xf numFmtId="0" fontId="42" fillId="3" borderId="32" xfId="0" applyFont="1" applyFill="1" applyBorder="1" applyAlignment="1">
      <alignment horizontal="left" vertical="center" wrapText="1"/>
    </xf>
    <xf numFmtId="8" fontId="45" fillId="3" borderId="1" xfId="0" applyNumberFormat="1" applyFont="1" applyFill="1" applyBorder="1" applyAlignment="1">
      <alignment horizontal="center" vertical="center" wrapText="1"/>
    </xf>
    <xf numFmtId="0" fontId="46" fillId="3" borderId="11" xfId="0" applyFont="1" applyFill="1" applyBorder="1" applyAlignment="1">
      <alignment horizontal="right"/>
    </xf>
    <xf numFmtId="0" fontId="41" fillId="3" borderId="42" xfId="0" applyFont="1" applyFill="1" applyBorder="1" applyAlignment="1">
      <alignment horizontal="left" vertical="center" wrapText="1"/>
    </xf>
    <xf numFmtId="0" fontId="41" fillId="3" borderId="20" xfId="0" applyFont="1" applyFill="1" applyBorder="1" applyAlignment="1">
      <alignment horizontal="left" vertical="center" wrapText="1"/>
    </xf>
    <xf numFmtId="0" fontId="0" fillId="3" borderId="20" xfId="0" applyFont="1" applyFill="1" applyBorder="1" applyAlignment="1"/>
    <xf numFmtId="0" fontId="41" fillId="3" borderId="2" xfId="0" applyFont="1" applyFill="1" applyBorder="1" applyAlignment="1">
      <alignment horizontal="left" vertical="center" wrapText="1"/>
    </xf>
    <xf numFmtId="8" fontId="45" fillId="3" borderId="2" xfId="0" applyNumberFormat="1" applyFont="1" applyFill="1" applyBorder="1" applyAlignment="1">
      <alignment horizontal="center" vertical="center" wrapText="1"/>
    </xf>
    <xf numFmtId="0" fontId="46" fillId="3" borderId="58" xfId="0" applyFont="1" applyFill="1" applyBorder="1" applyAlignment="1">
      <alignment horizontal="right"/>
    </xf>
    <xf numFmtId="0" fontId="42" fillId="3" borderId="42" xfId="0" applyFont="1" applyFill="1" applyBorder="1" applyAlignment="1">
      <alignment horizontal="left"/>
    </xf>
    <xf numFmtId="0" fontId="42" fillId="3" borderId="20" xfId="0" applyFont="1" applyFill="1" applyBorder="1" applyAlignment="1">
      <alignment horizontal="left"/>
    </xf>
    <xf numFmtId="0" fontId="42" fillId="3" borderId="2" xfId="0" applyFont="1" applyFill="1" applyBorder="1" applyAlignment="1"/>
    <xf numFmtId="42" fontId="0" fillId="3" borderId="2" xfId="0" applyNumberFormat="1" applyFont="1" applyFill="1" applyBorder="1" applyAlignment="1">
      <alignment horizontal="center"/>
    </xf>
    <xf numFmtId="42" fontId="40" fillId="3" borderId="58" xfId="0" applyNumberFormat="1" applyFont="1" applyFill="1" applyBorder="1" applyAlignment="1">
      <alignment horizontal="right" vertical="center" wrapText="1"/>
    </xf>
    <xf numFmtId="0" fontId="42" fillId="3" borderId="14" xfId="0" applyFont="1" applyFill="1" applyBorder="1" applyAlignment="1"/>
    <xf numFmtId="42" fontId="0" fillId="3" borderId="14" xfId="0" applyNumberFormat="1" applyFont="1" applyFill="1" applyBorder="1" applyAlignment="1">
      <alignment horizontal="center"/>
    </xf>
    <xf numFmtId="42" fontId="40" fillId="3" borderId="15" xfId="0" applyNumberFormat="1" applyFont="1" applyFill="1" applyBorder="1" applyAlignment="1">
      <alignment horizontal="right" vertical="center" wrapText="1"/>
    </xf>
    <xf numFmtId="0" fontId="43" fillId="3" borderId="1" xfId="0" applyFont="1" applyFill="1" applyBorder="1" applyAlignment="1">
      <alignment horizontal="center" vertical="center" wrapText="1"/>
    </xf>
    <xf numFmtId="0" fontId="32" fillId="3" borderId="1" xfId="0" applyFont="1" applyFill="1" applyBorder="1" applyAlignment="1">
      <alignment vertical="center" wrapText="1"/>
    </xf>
    <xf numFmtId="6" fontId="47" fillId="3" borderId="1" xfId="0" applyNumberFormat="1" applyFont="1" applyFill="1" applyBorder="1" applyAlignment="1">
      <alignment horizontal="center" vertical="center" wrapText="1"/>
    </xf>
    <xf numFmtId="0" fontId="0" fillId="3" borderId="42" xfId="0" applyFont="1" applyFill="1" applyBorder="1" applyAlignment="1"/>
    <xf numFmtId="0" fontId="0" fillId="3" borderId="58" xfId="0" applyFont="1" applyFill="1" applyBorder="1" applyAlignment="1"/>
    <xf numFmtId="0" fontId="42" fillId="3" borderId="2" xfId="0" applyFont="1" applyFill="1" applyBorder="1" applyAlignment="1">
      <alignment horizontal="right"/>
    </xf>
    <xf numFmtId="0" fontId="0" fillId="3" borderId="13" xfId="0" applyFont="1" applyFill="1" applyBorder="1" applyAlignment="1"/>
    <xf numFmtId="0" fontId="0" fillId="3" borderId="14" xfId="0" applyFont="1" applyFill="1" applyBorder="1" applyAlignment="1"/>
    <xf numFmtId="0" fontId="0" fillId="3" borderId="15" xfId="0" applyFont="1" applyFill="1" applyBorder="1" applyAlignment="1"/>
    <xf numFmtId="42" fontId="31" fillId="3" borderId="47" xfId="0" applyNumberFormat="1" applyFont="1" applyFill="1" applyBorder="1" applyAlignment="1">
      <alignment horizontal="right" vertical="center" wrapText="1"/>
    </xf>
    <xf numFmtId="0" fontId="32" fillId="3" borderId="1" xfId="0" applyFont="1" applyFill="1" applyBorder="1" applyAlignment="1"/>
    <xf numFmtId="0" fontId="32" fillId="3" borderId="3" xfId="0" applyFont="1" applyFill="1" applyBorder="1" applyAlignment="1">
      <alignment horizontal="right"/>
    </xf>
    <xf numFmtId="165" fontId="32" fillId="0" borderId="49" xfId="0" applyNumberFormat="1" applyFont="1" applyBorder="1" applyAlignment="1" applyProtection="1">
      <alignment horizontal="center" vertical="center"/>
      <protection locked="0"/>
    </xf>
    <xf numFmtId="1" fontId="32" fillId="0" borderId="49" xfId="0" applyNumberFormat="1" applyFont="1" applyBorder="1" applyAlignment="1" applyProtection="1">
      <alignment horizontal="center" vertical="center" wrapText="1"/>
      <protection locked="0"/>
    </xf>
    <xf numFmtId="1" fontId="0" fillId="0" borderId="49" xfId="0" applyNumberFormat="1" applyFont="1" applyBorder="1" applyAlignment="1" applyProtection="1">
      <alignment horizontal="center" vertical="center" wrapText="1"/>
      <protection locked="0"/>
    </xf>
    <xf numFmtId="0" fontId="4" fillId="0" borderId="49" xfId="0" applyFont="1" applyBorder="1" applyAlignment="1" applyProtection="1">
      <alignment horizontal="center"/>
      <protection locked="0"/>
    </xf>
    <xf numFmtId="0" fontId="21" fillId="0" borderId="29" xfId="0" applyFont="1" applyBorder="1" applyAlignment="1" applyProtection="1">
      <alignment horizontal="center" vertical="top"/>
      <protection locked="0"/>
    </xf>
    <xf numFmtId="0" fontId="5" fillId="3" borderId="1" xfId="0" applyFont="1" applyFill="1" applyBorder="1" applyAlignment="1">
      <alignment horizontal="left"/>
    </xf>
    <xf numFmtId="0" fontId="48" fillId="3" borderId="7" xfId="0" applyFont="1" applyFill="1" applyBorder="1" applyAlignment="1"/>
    <xf numFmtId="0" fontId="4" fillId="3" borderId="1" xfId="0" applyFont="1" applyFill="1" applyBorder="1" applyAlignment="1" applyProtection="1"/>
    <xf numFmtId="0" fontId="4" fillId="3" borderId="29" xfId="0" applyFont="1" applyFill="1" applyBorder="1" applyAlignment="1" applyProtection="1">
      <alignment horizontal="center"/>
    </xf>
    <xf numFmtId="0" fontId="4" fillId="3" borderId="1" xfId="0" applyFont="1" applyFill="1" applyBorder="1" applyAlignment="1" applyProtection="1">
      <alignment horizontal="left"/>
    </xf>
    <xf numFmtId="0" fontId="4" fillId="3" borderId="1" xfId="0" applyFont="1" applyFill="1" applyBorder="1" applyAlignment="1" applyProtection="1">
      <alignment horizontal="center"/>
    </xf>
    <xf numFmtId="0" fontId="8" fillId="3" borderId="29" xfId="0" applyFont="1" applyFill="1" applyBorder="1" applyAlignment="1" applyProtection="1">
      <alignment horizontal="center"/>
    </xf>
    <xf numFmtId="0" fontId="16" fillId="3" borderId="29" xfId="0" applyFont="1" applyFill="1" applyBorder="1" applyAlignment="1" applyProtection="1">
      <alignment horizontal="center"/>
    </xf>
    <xf numFmtId="0" fontId="0" fillId="0" borderId="0" xfId="0" applyFont="1" applyAlignment="1"/>
    <xf numFmtId="0" fontId="26" fillId="3" borderId="47" xfId="0" applyFont="1" applyFill="1" applyBorder="1" applyAlignment="1">
      <alignment vertical="center"/>
    </xf>
    <xf numFmtId="0" fontId="4" fillId="3" borderId="47" xfId="0" applyFont="1" applyFill="1" applyBorder="1" applyAlignment="1">
      <alignment horizontal="center"/>
    </xf>
    <xf numFmtId="0" fontId="4" fillId="3" borderId="47" xfId="0" applyFont="1" applyFill="1" applyBorder="1" applyAlignment="1"/>
    <xf numFmtId="0" fontId="27" fillId="3" borderId="47" xfId="0" applyFont="1" applyFill="1" applyBorder="1" applyAlignment="1">
      <alignment vertical="center"/>
    </xf>
    <xf numFmtId="0" fontId="16" fillId="3" borderId="47" xfId="0" applyFont="1" applyFill="1" applyBorder="1" applyAlignment="1">
      <alignment horizontal="center"/>
    </xf>
    <xf numFmtId="0" fontId="29" fillId="3" borderId="3" xfId="0" applyFont="1" applyFill="1" applyBorder="1" applyAlignment="1">
      <alignment horizontal="center" wrapText="1"/>
    </xf>
    <xf numFmtId="0" fontId="1" fillId="0" borderId="22" xfId="0" applyFont="1" applyBorder="1"/>
    <xf numFmtId="0" fontId="32" fillId="0" borderId="43" xfId="0" applyFont="1" applyBorder="1" applyAlignment="1" applyProtection="1">
      <alignment horizontal="center"/>
      <protection locked="0"/>
    </xf>
    <xf numFmtId="0" fontId="1" fillId="0" borderId="39" xfId="0" applyFont="1" applyBorder="1" applyProtection="1">
      <protection locked="0"/>
    </xf>
    <xf numFmtId="0" fontId="1" fillId="0" borderId="44" xfId="0" applyFont="1" applyBorder="1" applyProtection="1">
      <protection locked="0"/>
    </xf>
    <xf numFmtId="0" fontId="36" fillId="3" borderId="3" xfId="0" applyFont="1" applyFill="1" applyBorder="1" applyAlignment="1">
      <alignment horizontal="left" vertical="center" wrapText="1"/>
    </xf>
    <xf numFmtId="0" fontId="1" fillId="0" borderId="53" xfId="0" applyFont="1" applyBorder="1"/>
    <xf numFmtId="164" fontId="32" fillId="0" borderId="43" xfId="0" applyNumberFormat="1" applyFont="1" applyBorder="1" applyAlignment="1" applyProtection="1">
      <alignment horizontal="center" vertical="center"/>
      <protection locked="0"/>
    </xf>
    <xf numFmtId="0" fontId="34" fillId="3" borderId="21" xfId="0" applyFont="1" applyFill="1" applyBorder="1" applyAlignment="1">
      <alignment horizontal="left" vertical="center" wrapText="1"/>
    </xf>
    <xf numFmtId="0" fontId="1" fillId="0" borderId="9" xfId="0" applyFont="1" applyBorder="1"/>
    <xf numFmtId="0" fontId="31" fillId="3" borderId="50" xfId="0" applyFont="1" applyFill="1" applyBorder="1" applyAlignment="1">
      <alignment horizontal="center"/>
    </xf>
    <xf numFmtId="0" fontId="1" fillId="0" borderId="51" xfId="0" applyFont="1" applyBorder="1"/>
    <xf numFmtId="0" fontId="1" fillId="0" borderId="45" xfId="0" applyFont="1" applyBorder="1"/>
    <xf numFmtId="0" fontId="30" fillId="3" borderId="0" xfId="0" applyFont="1" applyFill="1" applyAlignment="1">
      <alignment horizontal="left" wrapText="1"/>
    </xf>
    <xf numFmtId="0" fontId="0" fillId="0" borderId="0" xfId="0" applyFont="1" applyAlignment="1"/>
    <xf numFmtId="0" fontId="42" fillId="3" borderId="59" xfId="0" applyFont="1" applyFill="1" applyBorder="1" applyAlignment="1">
      <alignment horizontal="left"/>
    </xf>
    <xf numFmtId="0" fontId="1" fillId="0" borderId="0" xfId="0" applyFont="1" applyAlignment="1" applyProtection="1">
      <protection locked="0"/>
    </xf>
    <xf numFmtId="0" fontId="0" fillId="0" borderId="0" xfId="0" applyFont="1" applyAlignment="1" applyProtection="1">
      <protection locked="0"/>
    </xf>
    <xf numFmtId="0" fontId="34" fillId="3" borderId="0" xfId="0" applyFont="1" applyFill="1" applyAlignment="1">
      <alignment horizontal="left" vertical="top" wrapText="1"/>
    </xf>
    <xf numFmtId="0" fontId="1" fillId="0" borderId="33" xfId="0" applyFont="1" applyBorder="1"/>
    <xf numFmtId="0" fontId="33" fillId="3" borderId="17" xfId="0" applyFont="1" applyFill="1" applyBorder="1" applyAlignment="1">
      <alignment horizontal="center"/>
    </xf>
    <xf numFmtId="0" fontId="1" fillId="0" borderId="5" xfId="0" applyFont="1" applyBorder="1"/>
    <xf numFmtId="0" fontId="1" fillId="0" borderId="52" xfId="0" applyFont="1" applyBorder="1"/>
    <xf numFmtId="3" fontId="32" fillId="3" borderId="3" xfId="0" applyNumberFormat="1" applyFont="1" applyFill="1" applyBorder="1" applyAlignment="1">
      <alignment horizontal="center" vertical="center"/>
    </xf>
    <xf numFmtId="0" fontId="31" fillId="3" borderId="17" xfId="0" applyFont="1" applyFill="1" applyBorder="1" applyAlignment="1">
      <alignment horizontal="right"/>
    </xf>
    <xf numFmtId="0" fontId="1" fillId="0" borderId="6" xfId="0" applyFont="1" applyBorder="1"/>
    <xf numFmtId="0" fontId="29" fillId="3" borderId="3" xfId="0" applyFont="1" applyFill="1" applyBorder="1" applyAlignment="1">
      <alignment horizontal="center" vertical="top" wrapText="1"/>
    </xf>
    <xf numFmtId="0" fontId="0" fillId="0" borderId="54" xfId="0" applyFont="1" applyBorder="1" applyAlignment="1" applyProtection="1">
      <alignment horizontal="left" vertical="top"/>
      <protection locked="0"/>
    </xf>
    <xf numFmtId="0" fontId="1" fillId="0" borderId="27" xfId="0" applyFont="1" applyBorder="1" applyProtection="1">
      <protection locked="0"/>
    </xf>
    <xf numFmtId="0" fontId="1" fillId="0" borderId="55" xfId="0" applyFont="1" applyBorder="1" applyProtection="1">
      <protection locked="0"/>
    </xf>
    <xf numFmtId="0" fontId="1" fillId="0" borderId="32" xfId="0" applyFont="1" applyBorder="1" applyProtection="1">
      <protection locked="0"/>
    </xf>
    <xf numFmtId="0" fontId="1" fillId="0" borderId="33" xfId="0" applyFont="1" applyBorder="1" applyProtection="1">
      <protection locked="0"/>
    </xf>
    <xf numFmtId="0" fontId="1" fillId="0" borderId="56" xfId="0" applyFont="1" applyBorder="1" applyProtection="1">
      <protection locked="0"/>
    </xf>
    <xf numFmtId="0" fontId="1" fillId="0" borderId="46" xfId="0" applyFont="1" applyBorder="1" applyProtection="1">
      <protection locked="0"/>
    </xf>
    <xf numFmtId="0" fontId="1" fillId="0" borderId="57" xfId="0" applyFont="1" applyBorder="1" applyProtection="1">
      <protection locked="0"/>
    </xf>
    <xf numFmtId="0" fontId="33" fillId="3" borderId="4" xfId="0" applyFont="1" applyFill="1" applyBorder="1" applyAlignment="1">
      <alignment horizontal="center" vertical="center" wrapText="1"/>
    </xf>
    <xf numFmtId="0" fontId="32" fillId="3" borderId="21" xfId="0" applyFont="1" applyFill="1" applyBorder="1" applyAlignment="1">
      <alignment vertical="center" wrapText="1"/>
    </xf>
    <xf numFmtId="0" fontId="0" fillId="3" borderId="58" xfId="0" applyFont="1" applyFill="1" applyBorder="1" applyAlignment="1">
      <alignment vertical="center" wrapText="1"/>
    </xf>
    <xf numFmtId="0" fontId="1" fillId="0" borderId="60" xfId="0" applyFont="1" applyBorder="1"/>
    <xf numFmtId="0" fontId="35" fillId="3" borderId="21" xfId="0" applyFont="1" applyFill="1" applyBorder="1" applyAlignment="1">
      <alignment horizontal="center" vertical="center"/>
    </xf>
    <xf numFmtId="0" fontId="9" fillId="3" borderId="43" xfId="0" applyFont="1" applyFill="1" applyBorder="1" applyAlignment="1">
      <alignment horizontal="left" vertical="top"/>
    </xf>
    <xf numFmtId="0" fontId="1" fillId="0" borderId="39" xfId="0" applyFont="1" applyBorder="1"/>
    <xf numFmtId="0" fontId="1" fillId="0" borderId="40" xfId="0" applyFont="1" applyBorder="1"/>
    <xf numFmtId="0" fontId="15" fillId="4" borderId="18" xfId="0" applyFont="1" applyFill="1" applyBorder="1" applyAlignment="1" applyProtection="1">
      <alignment horizontal="center"/>
    </xf>
    <xf numFmtId="0" fontId="1" fillId="4" borderId="19" xfId="0" applyFont="1" applyFill="1" applyBorder="1" applyProtection="1"/>
    <xf numFmtId="0" fontId="1" fillId="4" borderId="20" xfId="0" applyFont="1" applyFill="1" applyBorder="1" applyProtection="1"/>
    <xf numFmtId="0" fontId="1" fillId="4" borderId="23" xfId="0" applyFont="1" applyFill="1" applyBorder="1" applyProtection="1"/>
    <xf numFmtId="0" fontId="1" fillId="4" borderId="24" xfId="0" applyFont="1" applyFill="1" applyBorder="1" applyProtection="1"/>
    <xf numFmtId="0" fontId="1" fillId="4" borderId="25" xfId="0" applyFont="1" applyFill="1" applyBorder="1" applyProtection="1"/>
    <xf numFmtId="0" fontId="7" fillId="3" borderId="4" xfId="0" applyFont="1" applyFill="1" applyBorder="1" applyAlignment="1">
      <alignment horizontal="center"/>
    </xf>
    <xf numFmtId="0" fontId="4" fillId="3" borderId="21" xfId="0" applyFont="1" applyFill="1" applyBorder="1" applyAlignment="1">
      <alignment horizontal="left"/>
    </xf>
    <xf numFmtId="0" fontId="13" fillId="3" borderId="17" xfId="0" applyFont="1" applyFill="1" applyBorder="1" applyAlignment="1">
      <alignment horizontal="center" vertical="center"/>
    </xf>
    <xf numFmtId="0" fontId="17" fillId="0" borderId="0" xfId="0" applyFont="1" applyAlignment="1" applyProtection="1">
      <alignment horizontal="center"/>
      <protection locked="0"/>
    </xf>
    <xf numFmtId="0" fontId="4" fillId="3" borderId="26" xfId="0" applyFont="1" applyFill="1" applyBorder="1" applyAlignment="1">
      <alignment horizontal="center"/>
    </xf>
    <xf numFmtId="0" fontId="1" fillId="0" borderId="27" xfId="0" applyFont="1" applyBorder="1"/>
    <xf numFmtId="0" fontId="1" fillId="0" borderId="28" xfId="0" applyFont="1" applyBorder="1"/>
    <xf numFmtId="0" fontId="1" fillId="0" borderId="23" xfId="0" applyFont="1" applyBorder="1"/>
    <xf numFmtId="0" fontId="1" fillId="0" borderId="24" xfId="0" applyFont="1" applyBorder="1"/>
    <xf numFmtId="0" fontId="1" fillId="0" borderId="25" xfId="0" applyFont="1" applyBorder="1"/>
    <xf numFmtId="42" fontId="4" fillId="3" borderId="26" xfId="0" applyNumberFormat="1" applyFont="1" applyFill="1" applyBorder="1" applyAlignment="1">
      <alignment horizontal="center"/>
    </xf>
    <xf numFmtId="0" fontId="4" fillId="3" borderId="26" xfId="0" applyFont="1" applyFill="1" applyBorder="1" applyAlignment="1" applyProtection="1">
      <alignment horizontal="center"/>
    </xf>
    <xf numFmtId="0" fontId="1" fillId="0" borderId="27" xfId="0" applyFont="1" applyBorder="1" applyProtection="1"/>
    <xf numFmtId="0" fontId="1" fillId="0" borderId="28" xfId="0" applyFont="1" applyBorder="1" applyProtection="1"/>
    <xf numFmtId="0" fontId="1" fillId="0" borderId="23" xfId="0" applyFont="1" applyBorder="1" applyProtection="1"/>
    <xf numFmtId="0" fontId="1" fillId="0" borderId="24" xfId="0" applyFont="1" applyBorder="1" applyProtection="1"/>
    <xf numFmtId="0" fontId="1" fillId="0" borderId="25" xfId="0" applyFont="1" applyBorder="1" applyProtection="1"/>
    <xf numFmtId="0" fontId="9" fillId="0" borderId="39" xfId="0" applyFont="1" applyBorder="1" applyAlignment="1" applyProtection="1">
      <alignment horizontal="left" vertical="top" shrinkToFit="1"/>
      <protection locked="0"/>
    </xf>
    <xf numFmtId="14" fontId="15" fillId="0" borderId="26" xfId="0" applyNumberFormat="1" applyFont="1" applyFill="1" applyBorder="1" applyAlignment="1" applyProtection="1">
      <alignment horizontal="center"/>
      <protection locked="0"/>
    </xf>
    <xf numFmtId="0" fontId="1" fillId="0" borderId="27" xfId="0" applyFont="1" applyFill="1" applyBorder="1" applyProtection="1">
      <protection locked="0"/>
    </xf>
    <xf numFmtId="0" fontId="1" fillId="0" borderId="28" xfId="0" applyFont="1" applyFill="1" applyBorder="1" applyProtection="1">
      <protection locked="0"/>
    </xf>
    <xf numFmtId="0" fontId="1" fillId="0" borderId="23" xfId="0" applyFont="1" applyFill="1" applyBorder="1" applyProtection="1">
      <protection locked="0"/>
    </xf>
    <xf numFmtId="0" fontId="1" fillId="0" borderId="24" xfId="0" applyFont="1" applyFill="1" applyBorder="1" applyProtection="1">
      <protection locked="0"/>
    </xf>
    <xf numFmtId="0" fontId="1" fillId="0" borderId="25" xfId="0" applyFont="1" applyFill="1" applyBorder="1" applyProtection="1">
      <protection locked="0"/>
    </xf>
    <xf numFmtId="0" fontId="4" fillId="3" borderId="18" xfId="0" applyFont="1" applyFill="1" applyBorder="1" applyAlignment="1" applyProtection="1">
      <alignment horizontal="center"/>
    </xf>
    <xf numFmtId="0" fontId="1" fillId="0" borderId="19" xfId="0" applyFont="1" applyBorder="1" applyProtection="1"/>
    <xf numFmtId="0" fontId="1" fillId="0" borderId="20" xfId="0" applyFont="1" applyBorder="1" applyProtection="1"/>
    <xf numFmtId="0" fontId="4" fillId="3" borderId="18" xfId="0" applyFont="1" applyFill="1" applyBorder="1" applyAlignment="1">
      <alignment horizontal="center"/>
    </xf>
    <xf numFmtId="0" fontId="1" fillId="0" borderId="19" xfId="0" applyFont="1" applyBorder="1"/>
    <xf numFmtId="0" fontId="1" fillId="0" borderId="20" xfId="0" applyFont="1" applyBorder="1"/>
    <xf numFmtId="0" fontId="25" fillId="2" borderId="39" xfId="0" applyFont="1" applyFill="1" applyBorder="1" applyAlignment="1" applyProtection="1">
      <protection locked="0"/>
    </xf>
    <xf numFmtId="0" fontId="17" fillId="3" borderId="30" xfId="0" applyFont="1" applyFill="1" applyBorder="1" applyAlignment="1">
      <alignment horizontal="left" wrapText="1"/>
    </xf>
    <xf numFmtId="0" fontId="1" fillId="0" borderId="31" xfId="0" applyFont="1" applyBorder="1"/>
    <xf numFmtId="0" fontId="1" fillId="0" borderId="32" xfId="0" applyFont="1" applyBorder="1"/>
    <xf numFmtId="0" fontId="1" fillId="0" borderId="34" xfId="0" applyFont="1" applyBorder="1"/>
    <xf numFmtId="0" fontId="1" fillId="0" borderId="35" xfId="0" applyFont="1" applyBorder="1"/>
    <xf numFmtId="0" fontId="13" fillId="3" borderId="38" xfId="0" applyFont="1" applyFill="1" applyBorder="1" applyAlignment="1">
      <alignment horizontal="center" vertical="center"/>
    </xf>
    <xf numFmtId="0" fontId="18" fillId="3" borderId="32" xfId="0" applyFont="1" applyFill="1" applyBorder="1" applyAlignment="1">
      <alignment horizontal="left" vertical="center" wrapText="1"/>
    </xf>
    <xf numFmtId="14" fontId="15" fillId="4" borderId="26" xfId="0" applyNumberFormat="1" applyFont="1" applyFill="1" applyBorder="1" applyAlignment="1" applyProtection="1">
      <alignment horizontal="center"/>
    </xf>
    <xf numFmtId="0" fontId="1" fillId="4" borderId="27" xfId="0" applyFont="1" applyFill="1" applyBorder="1" applyProtection="1"/>
    <xf numFmtId="0" fontId="1" fillId="4" borderId="28" xfId="0" applyFont="1" applyFill="1" applyBorder="1" applyProtection="1"/>
    <xf numFmtId="0" fontId="9" fillId="0" borderId="39" xfId="0" applyFont="1" applyBorder="1" applyAlignment="1" applyProtection="1">
      <alignment horizontal="left" vertical="top"/>
      <protection locked="0"/>
    </xf>
    <xf numFmtId="0" fontId="9" fillId="0" borderId="46" xfId="0" applyFont="1" applyBorder="1" applyAlignment="1" applyProtection="1">
      <alignment horizontal="left" vertical="top" shrinkToFi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53"/>
  <sheetViews>
    <sheetView showGridLines="0" tabSelected="1" workbookViewId="0">
      <selection activeCell="D7" sqref="D7:F7"/>
    </sheetView>
  </sheetViews>
  <sheetFormatPr defaultColWidth="0" defaultRowHeight="15" customHeight="1" zeroHeight="1"/>
  <cols>
    <col min="1" max="1" width="1.1796875" customWidth="1"/>
    <col min="2" max="2" width="1.26953125" customWidth="1"/>
    <col min="3" max="3" width="15.81640625" customWidth="1"/>
    <col min="4" max="4" width="10.1796875" customWidth="1"/>
    <col min="5" max="5" width="5.81640625" customWidth="1"/>
    <col min="6" max="6" width="10.1796875" customWidth="1"/>
    <col min="7" max="7" width="5.81640625" customWidth="1"/>
    <col min="8" max="8" width="10.1796875" customWidth="1"/>
    <col min="9" max="9" width="5.81640625" customWidth="1"/>
    <col min="10" max="10" width="5.7265625" customWidth="1"/>
    <col min="11" max="11" width="13.54296875" customWidth="1"/>
    <col min="12" max="12" width="13.1796875" customWidth="1"/>
    <col min="13" max="13" width="14.26953125" customWidth="1"/>
    <col min="14" max="14" width="5.1796875" customWidth="1"/>
    <col min="15" max="15" width="0.26953125" customWidth="1"/>
    <col min="16" max="16384" width="17.26953125" hidden="1"/>
  </cols>
  <sheetData>
    <row r="1" spans="1:14" ht="36.75" customHeight="1">
      <c r="A1" s="177" t="s">
        <v>145</v>
      </c>
      <c r="B1" s="178"/>
      <c r="C1" s="178"/>
      <c r="D1" s="178"/>
      <c r="E1" s="178"/>
      <c r="F1" s="178"/>
      <c r="G1" s="178"/>
      <c r="H1" s="178"/>
      <c r="I1" s="178"/>
      <c r="J1" s="178"/>
      <c r="K1" s="178"/>
      <c r="L1" s="178"/>
      <c r="M1" s="178"/>
      <c r="N1" s="78"/>
    </row>
    <row r="2" spans="1:14" ht="15.5">
      <c r="A2" s="101"/>
      <c r="B2" s="101"/>
      <c r="C2" s="79"/>
      <c r="D2" s="101"/>
      <c r="E2" s="101"/>
      <c r="F2" s="101"/>
      <c r="G2" s="101"/>
      <c r="H2" s="101"/>
      <c r="I2" s="101"/>
      <c r="J2" s="101"/>
      <c r="K2" s="101"/>
      <c r="L2" s="101"/>
      <c r="M2" s="101"/>
      <c r="N2" s="101"/>
    </row>
    <row r="3" spans="1:14" ht="14.5">
      <c r="A3" s="101"/>
      <c r="B3" s="101"/>
      <c r="C3" s="190" t="s">
        <v>146</v>
      </c>
      <c r="D3" s="191"/>
      <c r="E3" s="191"/>
      <c r="F3" s="191"/>
      <c r="G3" s="191"/>
      <c r="H3" s="191"/>
      <c r="I3" s="191"/>
      <c r="J3" s="191"/>
      <c r="K3" s="191"/>
      <c r="L3" s="191"/>
      <c r="M3" s="191"/>
      <c r="N3" s="101"/>
    </row>
    <row r="4" spans="1:14" ht="9.75" customHeight="1">
      <c r="A4" s="101"/>
      <c r="B4" s="101"/>
      <c r="C4" s="80"/>
      <c r="D4" s="81"/>
      <c r="E4" s="81"/>
      <c r="F4" s="81"/>
      <c r="G4" s="101"/>
      <c r="H4" s="101"/>
      <c r="I4" s="101"/>
      <c r="J4" s="101"/>
      <c r="K4" s="101"/>
      <c r="L4" s="82"/>
      <c r="M4" s="82"/>
      <c r="N4" s="101"/>
    </row>
    <row r="5" spans="1:14" ht="18.75" customHeight="1">
      <c r="A5" s="101"/>
      <c r="B5" s="101"/>
      <c r="C5" s="101"/>
      <c r="D5" s="187" t="s">
        <v>147</v>
      </c>
      <c r="E5" s="188"/>
      <c r="F5" s="189"/>
      <c r="G5" s="101"/>
      <c r="H5" s="101"/>
      <c r="I5" s="101"/>
      <c r="J5" s="101"/>
      <c r="K5" s="101"/>
      <c r="L5" s="82"/>
      <c r="M5" s="82"/>
      <c r="N5" s="101"/>
    </row>
    <row r="6" spans="1:14" ht="17.25" customHeight="1">
      <c r="A6" s="101"/>
      <c r="B6" s="101"/>
      <c r="C6" s="84" t="s">
        <v>148</v>
      </c>
      <c r="D6" s="179"/>
      <c r="E6" s="180"/>
      <c r="F6" s="181"/>
      <c r="G6" s="83"/>
      <c r="H6" s="84" t="s">
        <v>149</v>
      </c>
      <c r="I6" s="184"/>
      <c r="J6" s="181"/>
      <c r="K6" s="85" t="s">
        <v>150</v>
      </c>
      <c r="L6" s="158"/>
      <c r="M6" s="101"/>
      <c r="N6" s="83"/>
    </row>
    <row r="7" spans="1:14" ht="17.25" customHeight="1">
      <c r="A7" s="101"/>
      <c r="B7" s="101"/>
      <c r="C7" s="84" t="s">
        <v>151</v>
      </c>
      <c r="D7" s="179"/>
      <c r="E7" s="180"/>
      <c r="F7" s="181"/>
      <c r="G7" s="83"/>
      <c r="H7" s="84" t="s">
        <v>152</v>
      </c>
      <c r="I7" s="184"/>
      <c r="J7" s="181"/>
      <c r="K7" s="85" t="s">
        <v>153</v>
      </c>
      <c r="L7" s="158"/>
      <c r="M7" s="101"/>
      <c r="N7" s="83"/>
    </row>
    <row r="8" spans="1:14" ht="17.25" customHeight="1">
      <c r="A8" s="101"/>
      <c r="B8" s="101"/>
      <c r="C8" s="84" t="s">
        <v>154</v>
      </c>
      <c r="D8" s="179"/>
      <c r="E8" s="180"/>
      <c r="F8" s="181"/>
      <c r="G8" s="83"/>
      <c r="H8" s="84" t="s">
        <v>155</v>
      </c>
      <c r="I8" s="200">
        <f>IF(I7-I6&lt;1,1,I7-I6+1)</f>
        <v>1</v>
      </c>
      <c r="J8" s="186"/>
      <c r="K8" s="101"/>
      <c r="L8" s="86"/>
      <c r="M8" s="101"/>
      <c r="N8" s="101"/>
    </row>
    <row r="9" spans="1:14" ht="17.25" customHeight="1">
      <c r="A9" s="101"/>
      <c r="B9" s="101"/>
      <c r="C9" s="84" t="s">
        <v>156</v>
      </c>
      <c r="D9" s="193" t="s">
        <v>22</v>
      </c>
      <c r="E9" s="194"/>
      <c r="F9" s="194"/>
      <c r="G9" s="83"/>
      <c r="H9" s="101"/>
      <c r="I9" s="84"/>
      <c r="J9" s="101"/>
      <c r="K9" s="101"/>
      <c r="L9" s="101"/>
      <c r="M9" s="101"/>
      <c r="N9" s="101"/>
    </row>
    <row r="10" spans="1:14" ht="7.5" customHeight="1">
      <c r="A10" s="101"/>
      <c r="B10" s="101"/>
      <c r="C10" s="101"/>
      <c r="D10" s="101"/>
      <c r="E10" s="101"/>
      <c r="F10" s="87"/>
      <c r="G10" s="101"/>
      <c r="H10" s="101"/>
      <c r="I10" s="101"/>
      <c r="J10" s="101"/>
      <c r="K10" s="101"/>
      <c r="L10" s="101"/>
      <c r="M10" s="101"/>
      <c r="N10" s="101"/>
    </row>
    <row r="11" spans="1:14" ht="4.5" customHeight="1">
      <c r="A11" s="101"/>
      <c r="B11" s="82"/>
      <c r="C11" s="88"/>
      <c r="D11" s="89"/>
      <c r="E11" s="89"/>
      <c r="F11" s="88"/>
      <c r="G11" s="89"/>
      <c r="H11" s="82"/>
      <c r="I11" s="89"/>
      <c r="J11" s="89"/>
      <c r="K11" s="89"/>
      <c r="L11" s="82"/>
      <c r="M11" s="82"/>
      <c r="N11" s="101"/>
    </row>
    <row r="12" spans="1:14" ht="27" customHeight="1">
      <c r="A12" s="90"/>
      <c r="B12" s="91"/>
      <c r="C12" s="197" t="s">
        <v>157</v>
      </c>
      <c r="D12" s="198"/>
      <c r="E12" s="198"/>
      <c r="F12" s="198"/>
      <c r="G12" s="198"/>
      <c r="H12" s="198"/>
      <c r="I12" s="198"/>
      <c r="J12" s="198"/>
      <c r="K12" s="198"/>
      <c r="L12" s="198"/>
      <c r="M12" s="199"/>
      <c r="N12" s="83"/>
    </row>
    <row r="13" spans="1:14" ht="62.25" customHeight="1">
      <c r="A13" s="90"/>
      <c r="B13" s="92"/>
      <c r="C13" s="195" t="s">
        <v>158</v>
      </c>
      <c r="D13" s="191"/>
      <c r="E13" s="191"/>
      <c r="F13" s="191"/>
      <c r="G13" s="191"/>
      <c r="H13" s="191"/>
      <c r="I13" s="191"/>
      <c r="J13" s="191"/>
      <c r="K13" s="191"/>
      <c r="L13" s="191"/>
      <c r="M13" s="196"/>
      <c r="N13" s="83"/>
    </row>
    <row r="14" spans="1:14" ht="30" customHeight="1">
      <c r="A14" s="90"/>
      <c r="B14" s="93"/>
      <c r="C14" s="182" t="str">
        <f>HYPERLINK("mailto:MirageAVSales@encore-us.com","Contact Us")</f>
        <v>Contact Us</v>
      </c>
      <c r="D14" s="178"/>
      <c r="E14" s="178"/>
      <c r="F14" s="178"/>
      <c r="G14" s="178"/>
      <c r="H14" s="178"/>
      <c r="I14" s="178"/>
      <c r="J14" s="178"/>
      <c r="K14" s="178"/>
      <c r="L14" s="178"/>
      <c r="M14" s="183"/>
      <c r="N14" s="83"/>
    </row>
    <row r="15" spans="1:14" ht="21.75" customHeight="1">
      <c r="A15" s="90"/>
      <c r="B15" s="93"/>
      <c r="C15" s="94"/>
      <c r="D15" s="94"/>
      <c r="E15" s="95"/>
      <c r="F15" s="94"/>
      <c r="G15" s="94"/>
      <c r="H15" s="94"/>
      <c r="I15" s="94"/>
      <c r="J15" s="94"/>
      <c r="K15" s="96" t="s">
        <v>159</v>
      </c>
      <c r="L15" s="96" t="s">
        <v>160</v>
      </c>
      <c r="M15" s="97" t="s">
        <v>161</v>
      </c>
      <c r="N15" s="83"/>
    </row>
    <row r="16" spans="1:14" ht="17.25" customHeight="1">
      <c r="A16" s="98"/>
      <c r="B16" s="99"/>
      <c r="C16" s="100" t="s">
        <v>162</v>
      </c>
      <c r="D16" s="101"/>
      <c r="E16" s="95"/>
      <c r="F16" s="101"/>
      <c r="G16" s="101"/>
      <c r="H16" s="101"/>
      <c r="I16" s="101"/>
      <c r="J16" s="90"/>
      <c r="K16" s="159"/>
      <c r="L16" s="123">
        <f>RateProjector+RateScreen+RateCart+128</f>
        <v>1050</v>
      </c>
      <c r="M16" s="102" t="str">
        <f>IF(K16&gt;0,K16*L16*I8,"")</f>
        <v/>
      </c>
      <c r="N16" s="83"/>
    </row>
    <row r="17" spans="1:14" ht="17.25" customHeight="1">
      <c r="A17" s="98"/>
      <c r="B17" s="99"/>
      <c r="C17" s="100" t="s">
        <v>163</v>
      </c>
      <c r="D17" s="101"/>
      <c r="E17" s="95"/>
      <c r="F17" s="101" t="s">
        <v>164</v>
      </c>
      <c r="G17" s="101"/>
      <c r="H17" s="101"/>
      <c r="I17" s="101"/>
      <c r="J17" s="90"/>
      <c r="K17" s="159"/>
      <c r="L17" s="123">
        <f>RateCAP</f>
        <v>350</v>
      </c>
      <c r="M17" s="102" t="str">
        <f>IF(K17&gt;0,K17*L17*I8,"")</f>
        <v/>
      </c>
      <c r="N17" s="83"/>
    </row>
    <row r="18" spans="1:14" ht="17.25" customHeight="1">
      <c r="A18" s="98"/>
      <c r="B18" s="103"/>
      <c r="C18" s="101"/>
      <c r="D18" s="101"/>
      <c r="E18" s="101"/>
      <c r="F18" s="101"/>
      <c r="G18" s="101"/>
      <c r="H18" s="101"/>
      <c r="I18" s="101"/>
      <c r="J18" s="101"/>
      <c r="K18" s="104"/>
      <c r="L18" s="123"/>
      <c r="M18" s="102"/>
      <c r="N18" s="83"/>
    </row>
    <row r="19" spans="1:14" ht="17.25" customHeight="1">
      <c r="A19" s="98"/>
      <c r="B19" s="185" t="s">
        <v>165</v>
      </c>
      <c r="C19" s="178"/>
      <c r="D19" s="178"/>
      <c r="E19" s="178"/>
      <c r="F19" s="178"/>
      <c r="G19" s="178"/>
      <c r="H19" s="178"/>
      <c r="I19" s="186"/>
      <c r="J19" s="105"/>
      <c r="K19" s="106"/>
      <c r="L19" s="123">
        <f>RateMixer+RateCart+(RateAudioZone*AudioZones)</f>
        <v>342</v>
      </c>
      <c r="M19" s="102" t="str">
        <f>IF(SUM(K21:K29)&gt;=1,L19*EVENT_DAYS,"")</f>
        <v/>
      </c>
      <c r="N19" s="83"/>
    </row>
    <row r="20" spans="1:14" ht="4.5" customHeight="1">
      <c r="A20" s="98"/>
      <c r="B20" s="107"/>
      <c r="C20" s="108"/>
      <c r="D20" s="109"/>
      <c r="E20" s="109"/>
      <c r="F20" s="109"/>
      <c r="G20" s="109"/>
      <c r="H20" s="109"/>
      <c r="I20" s="109"/>
      <c r="J20" s="109"/>
      <c r="K20" s="110"/>
      <c r="L20" s="111"/>
      <c r="M20" s="102"/>
      <c r="N20" s="83"/>
    </row>
    <row r="21" spans="1:14" ht="19.5" customHeight="1">
      <c r="A21" s="98"/>
      <c r="B21" s="107"/>
      <c r="C21" s="129" t="s">
        <v>166</v>
      </c>
      <c r="D21" s="121" t="s">
        <v>167</v>
      </c>
      <c r="E21" s="160"/>
      <c r="F21" s="112" t="s">
        <v>168</v>
      </c>
      <c r="G21" s="160"/>
      <c r="H21" s="121" t="s">
        <v>169</v>
      </c>
      <c r="I21" s="160"/>
      <c r="J21" s="80"/>
      <c r="K21" s="122">
        <f>SUM(E21+G21+I21)</f>
        <v>0</v>
      </c>
      <c r="L21" s="111">
        <f>RateMicWired</f>
        <v>32</v>
      </c>
      <c r="M21" s="102" t="str">
        <f>IF(K21&gt;0,K21*L21*I8,"")</f>
        <v/>
      </c>
      <c r="N21" s="83"/>
    </row>
    <row r="22" spans="1:14" ht="4.5" customHeight="1">
      <c r="A22" s="98"/>
      <c r="B22" s="107"/>
      <c r="C22" s="113"/>
      <c r="D22" s="114"/>
      <c r="E22" s="114"/>
      <c r="F22" s="114"/>
      <c r="G22" s="114"/>
      <c r="H22" s="114"/>
      <c r="I22" s="114"/>
      <c r="J22" s="114"/>
      <c r="K22" s="115"/>
      <c r="L22" s="111"/>
      <c r="M22" s="102"/>
      <c r="N22" s="83"/>
    </row>
    <row r="23" spans="1:14" ht="19.5" customHeight="1">
      <c r="A23" s="98"/>
      <c r="B23" s="116"/>
      <c r="C23" s="117"/>
      <c r="D23" s="86"/>
      <c r="E23" s="86"/>
      <c r="F23" s="86"/>
      <c r="G23" s="86"/>
      <c r="H23" s="86"/>
      <c r="I23" s="118"/>
      <c r="J23" s="119"/>
      <c r="K23" s="118"/>
      <c r="L23" s="123"/>
      <c r="M23" s="102"/>
      <c r="N23" s="83"/>
    </row>
    <row r="24" spans="1:14" ht="4.5" customHeight="1">
      <c r="A24" s="98"/>
      <c r="B24" s="116"/>
      <c r="C24" s="108"/>
      <c r="D24" s="109"/>
      <c r="E24" s="109"/>
      <c r="F24" s="109"/>
      <c r="G24" s="109"/>
      <c r="H24" s="109"/>
      <c r="I24" s="109"/>
      <c r="J24" s="109"/>
      <c r="K24" s="110"/>
      <c r="L24" s="123"/>
      <c r="M24" s="102"/>
      <c r="N24" s="83"/>
    </row>
    <row r="25" spans="1:14" ht="19.5" customHeight="1">
      <c r="A25" s="98"/>
      <c r="B25" s="116"/>
      <c r="C25" s="129" t="s">
        <v>170</v>
      </c>
      <c r="D25" s="120"/>
      <c r="E25" s="120"/>
      <c r="F25" s="121" t="s">
        <v>171</v>
      </c>
      <c r="G25" s="160"/>
      <c r="H25" s="121" t="s">
        <v>172</v>
      </c>
      <c r="I25" s="160"/>
      <c r="J25" s="80"/>
      <c r="K25" s="122">
        <f>SUM(G25+I25)</f>
        <v>0</v>
      </c>
      <c r="L25" s="123">
        <f>RateMicWireless</f>
        <v>160</v>
      </c>
      <c r="M25" s="102" t="str">
        <f>IF(K25&gt;0,K25*L25*I8,"")</f>
        <v/>
      </c>
      <c r="N25" s="83"/>
    </row>
    <row r="26" spans="1:14" ht="4.5" customHeight="1">
      <c r="A26" s="98"/>
      <c r="B26" s="116"/>
      <c r="C26" s="113"/>
      <c r="D26" s="114"/>
      <c r="E26" s="114"/>
      <c r="F26" s="114"/>
      <c r="G26" s="114"/>
      <c r="H26" s="114"/>
      <c r="I26" s="114"/>
      <c r="J26" s="114"/>
      <c r="K26" s="115"/>
      <c r="L26" s="123"/>
      <c r="M26" s="102"/>
      <c r="N26" s="83"/>
    </row>
    <row r="27" spans="1:14" ht="19.5" customHeight="1">
      <c r="A27" s="98"/>
      <c r="B27" s="116"/>
      <c r="C27" s="124"/>
      <c r="D27" s="125"/>
      <c r="E27" s="125"/>
      <c r="F27" s="126"/>
      <c r="G27" s="127"/>
      <c r="H27" s="126"/>
      <c r="I27" s="126"/>
      <c r="J27" s="128"/>
      <c r="K27" s="126"/>
      <c r="L27" s="123"/>
      <c r="M27" s="102"/>
      <c r="N27" s="83"/>
    </row>
    <row r="28" spans="1:14" ht="4.5" customHeight="1">
      <c r="A28" s="98"/>
      <c r="B28" s="116"/>
      <c r="C28" s="108"/>
      <c r="D28" s="109"/>
      <c r="E28" s="109"/>
      <c r="F28" s="109"/>
      <c r="G28" s="109"/>
      <c r="H28" s="109"/>
      <c r="I28" s="109"/>
      <c r="J28" s="109"/>
      <c r="K28" s="110"/>
      <c r="L28" s="123"/>
      <c r="M28" s="102"/>
      <c r="N28" s="83"/>
    </row>
    <row r="29" spans="1:14" ht="19.5" customHeight="1">
      <c r="A29" s="98"/>
      <c r="B29" s="116"/>
      <c r="C29" s="129" t="s">
        <v>173</v>
      </c>
      <c r="D29" s="120"/>
      <c r="E29" s="120"/>
      <c r="F29" s="120"/>
      <c r="G29" s="80"/>
      <c r="H29" s="121" t="s">
        <v>174</v>
      </c>
      <c r="I29" s="160"/>
      <c r="J29" s="80"/>
      <c r="K29" s="122">
        <f>SUM(I29)</f>
        <v>0</v>
      </c>
      <c r="L29" s="123">
        <f>RatePCDI</f>
        <v>27</v>
      </c>
      <c r="M29" s="102" t="str">
        <f>IF(K29&gt;0,K29*L29*I8,"")</f>
        <v/>
      </c>
      <c r="N29" s="83"/>
    </row>
    <row r="30" spans="1:14" ht="4.5" customHeight="1">
      <c r="A30" s="98"/>
      <c r="B30" s="116"/>
      <c r="C30" s="113"/>
      <c r="D30" s="114"/>
      <c r="E30" s="114"/>
      <c r="F30" s="114"/>
      <c r="G30" s="114"/>
      <c r="H30" s="114"/>
      <c r="I30" s="114"/>
      <c r="J30" s="114"/>
      <c r="K30" s="115"/>
      <c r="L30" s="130"/>
      <c r="M30" s="131"/>
      <c r="N30" s="83"/>
    </row>
    <row r="31" spans="1:14" ht="14.25" customHeight="1">
      <c r="A31" s="98"/>
      <c r="B31" s="132"/>
      <c r="C31" s="133"/>
      <c r="D31" s="134"/>
      <c r="E31" s="133"/>
      <c r="F31" s="133"/>
      <c r="G31" s="133"/>
      <c r="H31" s="133"/>
      <c r="I31" s="133"/>
      <c r="J31" s="135"/>
      <c r="K31" s="135"/>
      <c r="L31" s="136"/>
      <c r="M31" s="137"/>
      <c r="N31" s="134"/>
    </row>
    <row r="32" spans="1:14" ht="14.25" customHeight="1">
      <c r="A32" s="98"/>
      <c r="B32" s="138"/>
      <c r="C32" s="139"/>
      <c r="D32" s="139"/>
      <c r="E32" s="139"/>
      <c r="F32" s="139"/>
      <c r="G32" s="139"/>
      <c r="H32" s="139"/>
      <c r="I32" s="139"/>
      <c r="J32" s="140"/>
      <c r="K32" s="140" t="s">
        <v>1</v>
      </c>
      <c r="L32" s="141"/>
      <c r="M32" s="142">
        <f>((RateLabor+3)*(CEILING(SUM(K21:K29)/2,0.5)))+((K16*4)*(RateLabor+3))</f>
        <v>0</v>
      </c>
      <c r="N32" s="134"/>
    </row>
    <row r="33" spans="1:14" ht="14.25" customHeight="1">
      <c r="A33" s="98"/>
      <c r="B33" s="192"/>
      <c r="C33" s="188"/>
      <c r="D33" s="188"/>
      <c r="E33" s="188"/>
      <c r="F33" s="188"/>
      <c r="G33" s="188"/>
      <c r="H33" s="188"/>
      <c r="I33" s="189"/>
      <c r="J33" s="143"/>
      <c r="K33" s="143"/>
      <c r="L33" s="144"/>
      <c r="M33" s="145"/>
      <c r="N33" s="134"/>
    </row>
    <row r="34" spans="1:14" ht="22.5" customHeight="1">
      <c r="A34" s="98"/>
      <c r="B34" s="212" t="s">
        <v>175</v>
      </c>
      <c r="C34" s="198"/>
      <c r="D34" s="198"/>
      <c r="E34" s="198"/>
      <c r="F34" s="198"/>
      <c r="G34" s="198"/>
      <c r="H34" s="198"/>
      <c r="I34" s="198"/>
      <c r="J34" s="198"/>
      <c r="K34" s="198"/>
      <c r="L34" s="198"/>
      <c r="M34" s="199"/>
      <c r="N34" s="83"/>
    </row>
    <row r="35" spans="1:14" ht="21">
      <c r="A35" s="98"/>
      <c r="B35" s="216"/>
      <c r="C35" s="178"/>
      <c r="D35" s="178"/>
      <c r="E35" s="178"/>
      <c r="F35" s="178"/>
      <c r="G35" s="178"/>
      <c r="H35" s="178"/>
      <c r="I35" s="186"/>
      <c r="J35" s="146"/>
      <c r="K35" s="96" t="s">
        <v>159</v>
      </c>
      <c r="L35" s="96" t="s">
        <v>160</v>
      </c>
      <c r="M35" s="97" t="s">
        <v>161</v>
      </c>
      <c r="N35" s="83"/>
    </row>
    <row r="36" spans="1:14" ht="17.25" customHeight="1">
      <c r="A36" s="98"/>
      <c r="B36" s="213" t="s">
        <v>176</v>
      </c>
      <c r="C36" s="178"/>
      <c r="D36" s="178"/>
      <c r="E36" s="178"/>
      <c r="F36" s="178"/>
      <c r="G36" s="178"/>
      <c r="H36" s="178"/>
      <c r="I36" s="186"/>
      <c r="J36" s="147"/>
      <c r="K36" s="159"/>
      <c r="L36" s="148">
        <f>RateRFPresenter</f>
        <v>35</v>
      </c>
      <c r="M36" s="102" t="str">
        <f>IF(K36&gt;0,K36*L36*I8,"")</f>
        <v/>
      </c>
      <c r="N36" s="83"/>
    </row>
    <row r="37" spans="1:14" ht="17.25" customHeight="1">
      <c r="A37" s="214"/>
      <c r="B37" s="213" t="s">
        <v>177</v>
      </c>
      <c r="C37" s="178"/>
      <c r="D37" s="178"/>
      <c r="E37" s="178"/>
      <c r="F37" s="178"/>
      <c r="G37" s="178"/>
      <c r="H37" s="178"/>
      <c r="I37" s="186"/>
      <c r="J37" s="147"/>
      <c r="K37" s="159"/>
      <c r="L37" s="148">
        <f>RateFlipchart+RateFlipMarkers+RateFlipPad</f>
        <v>72</v>
      </c>
      <c r="M37" s="102" t="str">
        <f>IF(K37&gt;0,K37*L37*I8,"")</f>
        <v/>
      </c>
      <c r="N37" s="83"/>
    </row>
    <row r="38" spans="1:14" ht="17.25" customHeight="1">
      <c r="A38" s="215"/>
      <c r="B38" s="213" t="s">
        <v>178</v>
      </c>
      <c r="C38" s="178"/>
      <c r="D38" s="178"/>
      <c r="E38" s="178"/>
      <c r="F38" s="178"/>
      <c r="G38" s="178"/>
      <c r="H38" s="178"/>
      <c r="I38" s="186"/>
      <c r="J38" s="147"/>
      <c r="K38" s="159"/>
      <c r="L38" s="148">
        <f>RateFlipPad+RateFlipMarkers+RateFlipPad3M</f>
        <v>96</v>
      </c>
      <c r="M38" s="102" t="str">
        <f>IF(K38&gt;0,K38*L38*I8,"")</f>
        <v/>
      </c>
      <c r="N38" s="83"/>
    </row>
    <row r="39" spans="1:14" ht="17.25" customHeight="1">
      <c r="A39" s="98"/>
      <c r="B39" s="213" t="s">
        <v>184</v>
      </c>
      <c r="C39" s="178"/>
      <c r="D39" s="178"/>
      <c r="E39" s="178"/>
      <c r="F39" s="178"/>
      <c r="G39" s="178"/>
      <c r="H39" s="178"/>
      <c r="I39" s="186"/>
      <c r="J39" s="147"/>
      <c r="K39" s="159"/>
      <c r="L39" s="148">
        <f>RatePowerDrop+31</f>
        <v>240</v>
      </c>
      <c r="M39" s="102" t="str">
        <f>IF(K39&gt;0,K39*L39,"")</f>
        <v/>
      </c>
      <c r="N39" s="83"/>
    </row>
    <row r="40" spans="1:14" ht="14.5">
      <c r="A40" s="90"/>
      <c r="B40" s="149"/>
      <c r="C40" s="134"/>
      <c r="D40" s="134"/>
      <c r="E40" s="134"/>
      <c r="F40" s="134"/>
      <c r="G40" s="134"/>
      <c r="H40" s="134"/>
      <c r="I40" s="134"/>
      <c r="J40" s="82"/>
      <c r="K40" s="134"/>
      <c r="L40" s="82"/>
      <c r="M40" s="150"/>
      <c r="N40" s="83"/>
    </row>
    <row r="41" spans="1:14" ht="15.5">
      <c r="A41" s="90"/>
      <c r="B41" s="149"/>
      <c r="C41" s="134"/>
      <c r="D41" s="134"/>
      <c r="E41" s="134"/>
      <c r="F41" s="134"/>
      <c r="G41" s="134"/>
      <c r="H41" s="134"/>
      <c r="I41" s="134"/>
      <c r="J41" s="82"/>
      <c r="K41" s="151" t="s">
        <v>179</v>
      </c>
      <c r="L41" s="82"/>
      <c r="M41" s="150">
        <f>CEILING(SUM(K36:K39)/2,0.5)*(RateLabor+3)</f>
        <v>0</v>
      </c>
      <c r="N41" s="83"/>
    </row>
    <row r="42" spans="1:14" ht="14.5">
      <c r="A42" s="90"/>
      <c r="B42" s="152"/>
      <c r="C42" s="153"/>
      <c r="D42" s="153"/>
      <c r="E42" s="153"/>
      <c r="F42" s="153"/>
      <c r="G42" s="153"/>
      <c r="H42" s="153"/>
      <c r="I42" s="153"/>
      <c r="J42" s="153"/>
      <c r="K42" s="153"/>
      <c r="L42" s="153"/>
      <c r="M42" s="154"/>
      <c r="N42" s="83"/>
    </row>
    <row r="43" spans="1:14" ht="18.75" customHeight="1">
      <c r="A43" s="101"/>
      <c r="B43" s="201" t="s">
        <v>180</v>
      </c>
      <c r="C43" s="198"/>
      <c r="D43" s="198"/>
      <c r="E43" s="198"/>
      <c r="F43" s="198"/>
      <c r="G43" s="198"/>
      <c r="H43" s="198"/>
      <c r="I43" s="198"/>
      <c r="J43" s="198"/>
      <c r="K43" s="198"/>
      <c r="L43" s="202"/>
      <c r="M43" s="155">
        <f>SUM(M16:M39)</f>
        <v>0</v>
      </c>
      <c r="N43" s="101"/>
    </row>
    <row r="44" spans="1:14" ht="15.75" customHeight="1">
      <c r="A44" s="101"/>
      <c r="B44" s="156" t="s">
        <v>181</v>
      </c>
      <c r="C44" s="101"/>
      <c r="D44" s="101"/>
      <c r="E44" s="101"/>
      <c r="F44" s="101"/>
      <c r="G44" s="101"/>
      <c r="H44" s="101"/>
      <c r="I44" s="101"/>
      <c r="J44" s="101"/>
      <c r="K44" s="101"/>
      <c r="L44" s="101"/>
      <c r="M44" s="101"/>
      <c r="N44" s="101"/>
    </row>
    <row r="45" spans="1:14" ht="14.5">
      <c r="A45" s="101"/>
      <c r="B45" s="101"/>
      <c r="C45" s="101"/>
      <c r="D45" s="82"/>
      <c r="E45" s="82"/>
      <c r="F45" s="82"/>
      <c r="G45" s="82"/>
      <c r="H45" s="82"/>
      <c r="I45" s="82"/>
      <c r="J45" s="82"/>
      <c r="K45" s="82"/>
      <c r="L45" s="82"/>
      <c r="M45" s="101"/>
      <c r="N45" s="101"/>
    </row>
    <row r="46" spans="1:14" ht="15.75" customHeight="1">
      <c r="A46" s="101"/>
      <c r="B46" s="101"/>
      <c r="C46" s="157" t="s">
        <v>182</v>
      </c>
      <c r="D46" s="204"/>
      <c r="E46" s="205"/>
      <c r="F46" s="205"/>
      <c r="G46" s="205"/>
      <c r="H46" s="205"/>
      <c r="I46" s="205"/>
      <c r="J46" s="205"/>
      <c r="K46" s="205"/>
      <c r="L46" s="206"/>
      <c r="M46" s="83"/>
      <c r="N46" s="101"/>
    </row>
    <row r="47" spans="1:14" ht="14.5">
      <c r="A47" s="101"/>
      <c r="B47" s="101"/>
      <c r="C47" s="90"/>
      <c r="D47" s="207"/>
      <c r="E47" s="194"/>
      <c r="F47" s="194"/>
      <c r="G47" s="194"/>
      <c r="H47" s="194"/>
      <c r="I47" s="194"/>
      <c r="J47" s="194"/>
      <c r="K47" s="194"/>
      <c r="L47" s="208"/>
      <c r="M47" s="83"/>
      <c r="N47" s="101"/>
    </row>
    <row r="48" spans="1:14" ht="14.5">
      <c r="A48" s="101"/>
      <c r="B48" s="101"/>
      <c r="C48" s="90"/>
      <c r="D48" s="207"/>
      <c r="E48" s="194"/>
      <c r="F48" s="194"/>
      <c r="G48" s="194"/>
      <c r="H48" s="194"/>
      <c r="I48" s="194"/>
      <c r="J48" s="194"/>
      <c r="K48" s="194"/>
      <c r="L48" s="208"/>
      <c r="M48" s="83"/>
      <c r="N48" s="101"/>
    </row>
    <row r="49" spans="1:14" ht="14.5">
      <c r="A49" s="101"/>
      <c r="B49" s="101"/>
      <c r="C49" s="90"/>
      <c r="D49" s="209"/>
      <c r="E49" s="210"/>
      <c r="F49" s="210"/>
      <c r="G49" s="210"/>
      <c r="H49" s="210"/>
      <c r="I49" s="210"/>
      <c r="J49" s="210"/>
      <c r="K49" s="210"/>
      <c r="L49" s="211"/>
      <c r="M49" s="83"/>
      <c r="N49" s="101"/>
    </row>
    <row r="50" spans="1:14" ht="14.5">
      <c r="A50" s="101"/>
      <c r="B50" s="101"/>
      <c r="C50" s="101"/>
      <c r="D50" s="86"/>
      <c r="E50" s="86"/>
      <c r="F50" s="86"/>
      <c r="G50" s="86"/>
      <c r="H50" s="86"/>
      <c r="I50" s="86"/>
      <c r="J50" s="86"/>
      <c r="K50" s="86"/>
      <c r="L50" s="86"/>
      <c r="M50" s="101"/>
      <c r="N50" s="101"/>
    </row>
    <row r="51" spans="1:14" ht="38.25" customHeight="1">
      <c r="A51" s="101"/>
      <c r="B51" s="203"/>
      <c r="C51" s="178"/>
      <c r="D51" s="178"/>
      <c r="E51" s="178"/>
      <c r="F51" s="178"/>
      <c r="G51" s="178"/>
      <c r="H51" s="178"/>
      <c r="I51" s="178"/>
      <c r="J51" s="178"/>
      <c r="K51" s="178"/>
      <c r="L51" s="178"/>
      <c r="M51" s="186"/>
      <c r="N51" s="101"/>
    </row>
    <row r="52" spans="1:14" ht="14.5">
      <c r="A52" s="101"/>
      <c r="B52" s="101"/>
      <c r="C52" s="101"/>
      <c r="D52" s="101"/>
      <c r="E52" s="101"/>
      <c r="F52" s="101"/>
      <c r="G52" s="101"/>
      <c r="H52" s="101"/>
      <c r="I52" s="101"/>
      <c r="J52" s="101"/>
      <c r="K52" s="101"/>
      <c r="L52" s="101"/>
      <c r="M52" s="101"/>
      <c r="N52" s="101"/>
    </row>
    <row r="53" spans="1:14" ht="1.9" customHeight="1"/>
  </sheetData>
  <sheetProtection algorithmName="SHA-512" hashValue="MkgXB2ro9oUYtbPwQD5xX0Hu9aIyeUXrCilZYTqmY3Dk533M5So6z5nJC8IpUENkFqKu3A4mKXO3wTTG+dqr+A==" saltValue="z7CbKW9Grj2MLtEuD2acjQ==" spinCount="100000" sheet="1" selectLockedCells="1"/>
  <mergeCells count="25">
    <mergeCell ref="A37:A38"/>
    <mergeCell ref="B35:I35"/>
    <mergeCell ref="B36:I36"/>
    <mergeCell ref="B38:I38"/>
    <mergeCell ref="B39:I39"/>
    <mergeCell ref="B43:L43"/>
    <mergeCell ref="B51:M51"/>
    <mergeCell ref="D46:L49"/>
    <mergeCell ref="B34:M34"/>
    <mergeCell ref="B37:I37"/>
    <mergeCell ref="B19:I19"/>
    <mergeCell ref="D5:F5"/>
    <mergeCell ref="C3:M3"/>
    <mergeCell ref="B33:I33"/>
    <mergeCell ref="D8:F8"/>
    <mergeCell ref="D9:F9"/>
    <mergeCell ref="D7:F7"/>
    <mergeCell ref="C13:M13"/>
    <mergeCell ref="C12:M12"/>
    <mergeCell ref="I8:J8"/>
    <mergeCell ref="A1:M1"/>
    <mergeCell ref="D6:F6"/>
    <mergeCell ref="C14:M14"/>
    <mergeCell ref="I6:J6"/>
    <mergeCell ref="I7:J7"/>
  </mergeCells>
  <dataValidations count="5">
    <dataValidation type="decimal" allowBlank="1" showErrorMessage="1" sqref="K37:K39" xr:uid="{00000000-0002-0000-0000-000000000000}">
      <formula1>1</formula1>
      <formula2>100</formula2>
    </dataValidation>
    <dataValidation type="date" operator="greaterThan" allowBlank="1" showErrorMessage="1" sqref="I6:I7" xr:uid="{00000000-0002-0000-0000-000001000000}">
      <formula1>42005</formula1>
    </dataValidation>
    <dataValidation type="list" allowBlank="1" sqref="D9" xr:uid="{00000000-0002-0000-0000-000002000000}">
      <formula1>RangeRooms</formula1>
    </dataValidation>
    <dataValidation type="custom" allowBlank="1" showErrorMessage="1" sqref="L6:L7" xr:uid="{00000000-0002-0000-0000-000003000000}">
      <formula1>AND(GTE(L6,MIN(0.0416666666666667,0.999988425925926)),LTE(L6,MAX(0.0416666666666667,0.999988425925926)))</formula1>
    </dataValidation>
    <dataValidation type="decimal" allowBlank="1" showErrorMessage="1" sqref="K16:K17 I20:I21 E20:E24 G20:G25 I25 E26:E28 I29 K36" xr:uid="{00000000-0002-0000-0000-000004000000}">
      <formula1>1</formula1>
      <formula2>20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271"/>
  <sheetViews>
    <sheetView workbookViewId="0">
      <selection activeCell="C5" sqref="C5"/>
    </sheetView>
  </sheetViews>
  <sheetFormatPr defaultColWidth="17.26953125" defaultRowHeight="15" customHeight="1"/>
  <sheetData>
    <row r="1" spans="1:2">
      <c r="A1" s="1" t="s">
        <v>0</v>
      </c>
    </row>
    <row r="2" spans="1:2">
      <c r="A2" t="s">
        <v>1</v>
      </c>
      <c r="B2">
        <v>92</v>
      </c>
    </row>
    <row r="3" spans="1:2">
      <c r="A3" t="s">
        <v>2</v>
      </c>
      <c r="B3">
        <v>790</v>
      </c>
    </row>
    <row r="4" spans="1:2">
      <c r="A4" t="s">
        <v>3</v>
      </c>
      <c r="B4">
        <v>110</v>
      </c>
    </row>
    <row r="5" spans="1:2">
      <c r="A5" t="s">
        <v>4</v>
      </c>
      <c r="B5" s="1">
        <v>22</v>
      </c>
    </row>
    <row r="6" spans="1:2">
      <c r="A6" t="s">
        <v>5</v>
      </c>
      <c r="B6">
        <v>170</v>
      </c>
    </row>
    <row r="7" spans="1:2">
      <c r="A7" t="s">
        <v>6</v>
      </c>
      <c r="B7">
        <v>32</v>
      </c>
    </row>
    <row r="8" spans="1:2">
      <c r="A8" t="s">
        <v>7</v>
      </c>
      <c r="B8">
        <v>160</v>
      </c>
    </row>
    <row r="9" spans="1:2">
      <c r="A9" t="s">
        <v>8</v>
      </c>
      <c r="B9">
        <v>27</v>
      </c>
    </row>
    <row r="10" spans="1:2">
      <c r="A10" t="s">
        <v>9</v>
      </c>
      <c r="B10">
        <v>75</v>
      </c>
    </row>
    <row r="11" spans="1:2">
      <c r="A11" t="s">
        <v>10</v>
      </c>
      <c r="B11">
        <v>350</v>
      </c>
    </row>
    <row r="12" spans="1:2">
      <c r="A12" t="s">
        <v>11</v>
      </c>
      <c r="B12" s="1">
        <v>35</v>
      </c>
    </row>
    <row r="13" spans="1:2">
      <c r="A13" t="s">
        <v>12</v>
      </c>
      <c r="B13">
        <v>29</v>
      </c>
    </row>
    <row r="14" spans="1:2">
      <c r="A14" t="s">
        <v>13</v>
      </c>
      <c r="B14">
        <v>35</v>
      </c>
    </row>
    <row r="15" spans="1:2">
      <c r="A15" t="s">
        <v>14</v>
      </c>
      <c r="B15">
        <v>8</v>
      </c>
    </row>
    <row r="16" spans="1:2">
      <c r="A16" t="s">
        <v>15</v>
      </c>
      <c r="B16">
        <v>53</v>
      </c>
    </row>
    <row r="17" spans="1:5">
      <c r="A17" t="s">
        <v>16</v>
      </c>
      <c r="B17">
        <v>209</v>
      </c>
    </row>
    <row r="18" spans="1:5">
      <c r="A18" s="1" t="s">
        <v>17</v>
      </c>
      <c r="B18" s="2">
        <f>IF('Order Form'!I7-'Order Form'!I6&lt;1,1,'Order Form'!I7-'Order Form'!I6+1)</f>
        <v>1</v>
      </c>
    </row>
    <row r="19" spans="1:5">
      <c r="A19" s="1" t="s">
        <v>18</v>
      </c>
      <c r="B19" s="3">
        <f>VLOOKUP('Order Form'!D9,RangeRoomsZones,2,FALSE)</f>
        <v>2</v>
      </c>
    </row>
    <row r="24" spans="1:5">
      <c r="D24" s="1" t="s">
        <v>19</v>
      </c>
      <c r="E24">
        <f>VLOOKUP(D24,RangeRoomsZones,2,FALSE)</f>
        <v>2</v>
      </c>
    </row>
    <row r="26" spans="1:5">
      <c r="D26" s="4"/>
    </row>
    <row r="27" spans="1:5">
      <c r="A27" s="1" t="s">
        <v>20</v>
      </c>
      <c r="B27" s="1" t="s">
        <v>21</v>
      </c>
      <c r="D27" s="3">
        <f>(MATCH(D24,RangeRooms))</f>
        <v>14</v>
      </c>
    </row>
    <row r="28" spans="1:5">
      <c r="A28" s="5" t="s">
        <v>22</v>
      </c>
      <c r="B28" s="1">
        <v>2</v>
      </c>
    </row>
    <row r="29" spans="1:5">
      <c r="A29" s="5" t="s">
        <v>23</v>
      </c>
      <c r="B29" s="1">
        <v>2</v>
      </c>
    </row>
    <row r="30" spans="1:5">
      <c r="A30" s="5" t="s">
        <v>24</v>
      </c>
      <c r="B30" s="1">
        <v>1</v>
      </c>
    </row>
    <row r="31" spans="1:5">
      <c r="A31" s="5" t="s">
        <v>25</v>
      </c>
      <c r="B31" s="1">
        <v>1</v>
      </c>
    </row>
    <row r="32" spans="1:5">
      <c r="A32" s="5" t="s">
        <v>26</v>
      </c>
      <c r="B32" s="1">
        <v>2</v>
      </c>
    </row>
    <row r="33" spans="1:3">
      <c r="A33" s="5" t="s">
        <v>27</v>
      </c>
      <c r="B33" s="1">
        <v>1</v>
      </c>
    </row>
    <row r="34" spans="1:3">
      <c r="A34" s="5" t="s">
        <v>28</v>
      </c>
      <c r="B34" s="1">
        <v>1</v>
      </c>
    </row>
    <row r="35" spans="1:3">
      <c r="A35" s="5" t="s">
        <v>29</v>
      </c>
      <c r="B35" s="1">
        <v>2</v>
      </c>
    </row>
    <row r="36" spans="1:3">
      <c r="A36" s="5" t="s">
        <v>30</v>
      </c>
      <c r="B36" s="1">
        <v>1</v>
      </c>
    </row>
    <row r="37" spans="1:3">
      <c r="A37" s="5" t="s">
        <v>31</v>
      </c>
      <c r="B37" s="1">
        <v>1</v>
      </c>
    </row>
    <row r="38" spans="1:3">
      <c r="A38" s="5" t="s">
        <v>19</v>
      </c>
      <c r="B38" s="1">
        <v>2</v>
      </c>
    </row>
    <row r="39" spans="1:3">
      <c r="A39" s="5" t="s">
        <v>32</v>
      </c>
      <c r="B39" s="1">
        <v>1</v>
      </c>
    </row>
    <row r="40" spans="1:3">
      <c r="A40" s="5" t="s">
        <v>33</v>
      </c>
      <c r="B40" s="1">
        <v>1</v>
      </c>
    </row>
    <row r="41" spans="1:3">
      <c r="A41" s="5" t="s">
        <v>34</v>
      </c>
      <c r="B41" s="1">
        <v>2</v>
      </c>
    </row>
    <row r="42" spans="1:3">
      <c r="A42" s="5" t="s">
        <v>35</v>
      </c>
      <c r="B42" s="1">
        <v>1</v>
      </c>
    </row>
    <row r="43" spans="1:3">
      <c r="A43" s="5" t="s">
        <v>36</v>
      </c>
      <c r="B43" s="1">
        <v>1</v>
      </c>
    </row>
    <row r="44" spans="1:3">
      <c r="A44" s="5" t="s">
        <v>37</v>
      </c>
      <c r="B44" s="1">
        <v>2</v>
      </c>
    </row>
    <row r="45" spans="1:3">
      <c r="A45" s="5" t="s">
        <v>38</v>
      </c>
      <c r="B45" s="1">
        <v>1</v>
      </c>
    </row>
    <row r="46" spans="1:3">
      <c r="A46" s="5" t="s">
        <v>39</v>
      </c>
      <c r="B46" s="1">
        <v>2</v>
      </c>
      <c r="C46" s="5"/>
    </row>
    <row r="47" spans="1:3">
      <c r="A47" s="5" t="s">
        <v>40</v>
      </c>
      <c r="B47" s="1">
        <v>3</v>
      </c>
      <c r="C47" s="5"/>
    </row>
    <row r="48" spans="1:3">
      <c r="A48" s="5" t="s">
        <v>41</v>
      </c>
      <c r="B48" s="1">
        <v>1</v>
      </c>
      <c r="C48" s="5"/>
    </row>
    <row r="49" spans="1:3">
      <c r="A49" s="5" t="s">
        <v>42</v>
      </c>
      <c r="B49" s="1">
        <v>2</v>
      </c>
    </row>
    <row r="50" spans="1:3">
      <c r="A50" s="5" t="s">
        <v>43</v>
      </c>
      <c r="B50" s="1">
        <v>3</v>
      </c>
    </row>
    <row r="51" spans="1:3">
      <c r="A51" s="5" t="s">
        <v>44</v>
      </c>
      <c r="B51" s="1">
        <v>4</v>
      </c>
    </row>
    <row r="52" spans="1:3">
      <c r="A52" s="5" t="s">
        <v>45</v>
      </c>
      <c r="B52" s="1">
        <v>1</v>
      </c>
    </row>
    <row r="53" spans="1:3">
      <c r="A53" s="5" t="s">
        <v>46</v>
      </c>
      <c r="B53" s="1">
        <v>1</v>
      </c>
    </row>
    <row r="54" spans="1:3">
      <c r="A54" s="5" t="s">
        <v>47</v>
      </c>
      <c r="B54" s="1">
        <v>2</v>
      </c>
      <c r="C54" s="5"/>
    </row>
    <row r="55" spans="1:3">
      <c r="A55" s="5" t="s">
        <v>48</v>
      </c>
      <c r="B55" s="1">
        <v>3</v>
      </c>
      <c r="C55" s="5"/>
    </row>
    <row r="56" spans="1:3">
      <c r="A56" s="5" t="s">
        <v>49</v>
      </c>
      <c r="B56" s="1">
        <v>1</v>
      </c>
    </row>
    <row r="57" spans="1:3">
      <c r="A57" s="5" t="s">
        <v>50</v>
      </c>
      <c r="B57" s="1">
        <v>1</v>
      </c>
    </row>
    <row r="58" spans="1:3">
      <c r="A58" s="5" t="s">
        <v>51</v>
      </c>
      <c r="B58" s="1">
        <v>1</v>
      </c>
    </row>
    <row r="59" spans="1:3">
      <c r="A59" s="5" t="s">
        <v>52</v>
      </c>
      <c r="B59" s="1">
        <v>10</v>
      </c>
    </row>
    <row r="60" spans="1:3">
      <c r="A60" s="5" t="s">
        <v>53</v>
      </c>
      <c r="B60" s="1">
        <v>20</v>
      </c>
      <c r="C60" s="1"/>
    </row>
    <row r="61" spans="1:3">
      <c r="A61" s="5" t="s">
        <v>54</v>
      </c>
      <c r="B61" s="1">
        <v>30</v>
      </c>
      <c r="C61" s="1"/>
    </row>
    <row r="62" spans="1:3">
      <c r="A62" s="5" t="s">
        <v>55</v>
      </c>
      <c r="B62" s="1">
        <v>10</v>
      </c>
    </row>
    <row r="63" spans="1:3">
      <c r="A63" s="5" t="s">
        <v>56</v>
      </c>
      <c r="B63" s="1">
        <v>20</v>
      </c>
      <c r="C63" s="1"/>
    </row>
    <row r="64" spans="1:3">
      <c r="A64" s="5" t="s">
        <v>57</v>
      </c>
      <c r="B64" s="1">
        <v>10</v>
      </c>
    </row>
    <row r="65" spans="1:3">
      <c r="A65" s="5" t="s">
        <v>58</v>
      </c>
      <c r="B65" s="1">
        <v>3</v>
      </c>
    </row>
    <row r="66" spans="1:3">
      <c r="A66" s="5" t="s">
        <v>59</v>
      </c>
      <c r="B66" s="1">
        <v>7</v>
      </c>
      <c r="C66" s="1"/>
    </row>
    <row r="67" spans="1:3">
      <c r="A67" s="5" t="s">
        <v>60</v>
      </c>
      <c r="B67" s="1">
        <v>10</v>
      </c>
      <c r="C67" s="1"/>
    </row>
    <row r="68" spans="1:3">
      <c r="A68" s="5" t="s">
        <v>61</v>
      </c>
      <c r="B68" s="1">
        <v>4</v>
      </c>
    </row>
    <row r="69" spans="1:3">
      <c r="A69" s="5" t="s">
        <v>62</v>
      </c>
      <c r="B69" s="1">
        <v>7</v>
      </c>
    </row>
    <row r="70" spans="1:3">
      <c r="A70" s="5" t="s">
        <v>63</v>
      </c>
      <c r="B70" s="1">
        <v>3</v>
      </c>
    </row>
    <row r="71" spans="1:3">
      <c r="A71" s="5" t="s">
        <v>64</v>
      </c>
      <c r="B71" s="1">
        <v>6</v>
      </c>
    </row>
    <row r="72" spans="1:3">
      <c r="A72" s="5" t="s">
        <v>65</v>
      </c>
      <c r="B72" s="1">
        <v>8</v>
      </c>
      <c r="C72" s="1"/>
    </row>
    <row r="73" spans="1:3">
      <c r="A73" s="5" t="s">
        <v>66</v>
      </c>
      <c r="B73" s="1">
        <v>9</v>
      </c>
      <c r="C73" s="1"/>
    </row>
    <row r="74" spans="1:3">
      <c r="A74" s="5" t="s">
        <v>67</v>
      </c>
      <c r="B74" s="1">
        <v>12</v>
      </c>
      <c r="C74" s="1"/>
    </row>
    <row r="75" spans="1:3">
      <c r="A75" s="5" t="s">
        <v>68</v>
      </c>
      <c r="B75" s="1">
        <v>1</v>
      </c>
    </row>
    <row r="76" spans="1:3">
      <c r="A76" s="5" t="s">
        <v>69</v>
      </c>
      <c r="B76" s="1">
        <v>2</v>
      </c>
      <c r="C76" s="1"/>
    </row>
    <row r="77" spans="1:3">
      <c r="A77" s="5" t="s">
        <v>70</v>
      </c>
      <c r="B77" s="1">
        <v>3</v>
      </c>
      <c r="C77" s="1"/>
    </row>
    <row r="78" spans="1:3">
      <c r="A78" s="5" t="s">
        <v>71</v>
      </c>
      <c r="B78" s="1">
        <v>4</v>
      </c>
      <c r="C78" s="1"/>
    </row>
    <row r="79" spans="1:3">
      <c r="A79" s="5" t="s">
        <v>72</v>
      </c>
      <c r="B79" s="1">
        <v>1</v>
      </c>
    </row>
    <row r="80" spans="1:3">
      <c r="A80" s="5" t="s">
        <v>73</v>
      </c>
      <c r="B80" s="1">
        <v>2</v>
      </c>
    </row>
    <row r="81" spans="1:2">
      <c r="A81" s="5" t="s">
        <v>74</v>
      </c>
      <c r="B81" s="1">
        <v>3</v>
      </c>
    </row>
    <row r="82" spans="1:2">
      <c r="A82" s="5" t="s">
        <v>75</v>
      </c>
      <c r="B82" s="1">
        <v>1</v>
      </c>
    </row>
    <row r="83" spans="1:2">
      <c r="A83" s="5" t="s">
        <v>76</v>
      </c>
      <c r="B83" s="1">
        <v>2</v>
      </c>
    </row>
    <row r="84" spans="1:2">
      <c r="A84" s="5" t="s">
        <v>77</v>
      </c>
      <c r="B84" s="1">
        <v>1</v>
      </c>
    </row>
    <row r="85" spans="1:2">
      <c r="A85" s="5" t="s">
        <v>78</v>
      </c>
      <c r="B85" s="1">
        <v>4</v>
      </c>
    </row>
    <row r="86" spans="1:2">
      <c r="A86" s="5" t="s">
        <v>79</v>
      </c>
      <c r="B86" s="1">
        <v>2</v>
      </c>
    </row>
    <row r="87" spans="1:2">
      <c r="A87" s="5" t="s">
        <v>80</v>
      </c>
      <c r="B87" s="1">
        <v>3</v>
      </c>
    </row>
    <row r="88" spans="1:2">
      <c r="A88" s="5" t="s">
        <v>81</v>
      </c>
      <c r="B88" s="1">
        <v>6</v>
      </c>
    </row>
    <row r="89" spans="1:2">
      <c r="A89" s="5" t="s">
        <v>82</v>
      </c>
      <c r="B89" s="1">
        <v>1</v>
      </c>
    </row>
    <row r="90" spans="1:2">
      <c r="A90" s="5" t="s">
        <v>83</v>
      </c>
      <c r="B90" s="1">
        <v>4</v>
      </c>
    </row>
    <row r="91" spans="1:2">
      <c r="A91" s="5" t="s">
        <v>84</v>
      </c>
      <c r="B91" s="1">
        <v>3</v>
      </c>
    </row>
    <row r="92" spans="1:2">
      <c r="A92" s="5" t="s">
        <v>85</v>
      </c>
      <c r="B92" s="1">
        <v>1</v>
      </c>
    </row>
    <row r="93" spans="1:2">
      <c r="A93" s="5" t="s">
        <v>86</v>
      </c>
      <c r="B93" s="1">
        <v>1</v>
      </c>
    </row>
    <row r="94" spans="1:2">
      <c r="A94" s="5" t="s">
        <v>87</v>
      </c>
      <c r="B94" s="1">
        <v>2</v>
      </c>
    </row>
    <row r="95" spans="1:2">
      <c r="A95" s="5" t="s">
        <v>88</v>
      </c>
      <c r="B95" s="1">
        <v>1</v>
      </c>
    </row>
    <row r="96" spans="1:2">
      <c r="A96" s="5" t="s">
        <v>89</v>
      </c>
      <c r="B96" s="1">
        <v>1</v>
      </c>
    </row>
    <row r="97" spans="1:3">
      <c r="A97" s="5" t="s">
        <v>90</v>
      </c>
      <c r="B97" s="1">
        <v>2</v>
      </c>
      <c r="C97" s="1"/>
    </row>
    <row r="98" spans="1:3">
      <c r="A98" s="5" t="s">
        <v>91</v>
      </c>
      <c r="B98" s="1">
        <v>1</v>
      </c>
    </row>
    <row r="99" spans="1:3">
      <c r="A99" s="5" t="s">
        <v>92</v>
      </c>
      <c r="B99" s="1">
        <v>1</v>
      </c>
    </row>
    <row r="100" spans="1:3">
      <c r="A100" s="5" t="s">
        <v>93</v>
      </c>
      <c r="B100" s="1">
        <v>2</v>
      </c>
    </row>
    <row r="101" spans="1:3">
      <c r="A101" s="5" t="s">
        <v>94</v>
      </c>
      <c r="B101" s="1">
        <v>1</v>
      </c>
    </row>
    <row r="102" spans="1:3">
      <c r="A102" s="5" t="s">
        <v>95</v>
      </c>
      <c r="B102" s="1">
        <v>1</v>
      </c>
    </row>
    <row r="103" spans="1:3">
      <c r="A103" s="5" t="s">
        <v>96</v>
      </c>
      <c r="B103" s="1">
        <v>1</v>
      </c>
    </row>
    <row r="104" spans="1:3">
      <c r="A104" s="5" t="s">
        <v>97</v>
      </c>
      <c r="B104" s="1">
        <v>2</v>
      </c>
    </row>
    <row r="106" spans="1:3">
      <c r="A106" s="6"/>
    </row>
    <row r="107" spans="1:3">
      <c r="A107" s="6"/>
    </row>
    <row r="108" spans="1:3">
      <c r="A108" s="6"/>
    </row>
    <row r="109" spans="1:3">
      <c r="A109" s="6"/>
    </row>
    <row r="110" spans="1:3">
      <c r="A110" s="6"/>
    </row>
    <row r="111" spans="1:3">
      <c r="A111" s="6"/>
    </row>
    <row r="112" spans="1:3">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53" spans="1:1">
      <c r="A153" s="6"/>
    </row>
    <row r="154" spans="1:1">
      <c r="A154" s="6"/>
    </row>
    <row r="155" spans="1:1">
      <c r="A155" s="6"/>
    </row>
    <row r="156" spans="1:1">
      <c r="A156" s="6"/>
    </row>
    <row r="157" spans="1:1">
      <c r="A157" s="6"/>
    </row>
    <row r="158" spans="1:1">
      <c r="A158" s="6"/>
    </row>
    <row r="159" spans="1:1">
      <c r="A159" s="6"/>
    </row>
    <row r="160" spans="1: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4" spans="1:1">
      <c r="A194" s="6"/>
    </row>
    <row r="195" spans="1:1">
      <c r="A195"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c r="A238" s="6"/>
    </row>
    <row r="239" spans="1:1">
      <c r="A239" s="6"/>
    </row>
    <row r="240" spans="1:1">
      <c r="A240" s="6"/>
    </row>
    <row r="241" spans="1:1">
      <c r="A241" s="6"/>
    </row>
    <row r="242" spans="1: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c r="A270" s="6"/>
    </row>
    <row r="271" spans="1:1">
      <c r="A271" s="6"/>
    </row>
  </sheetData>
  <dataValidations count="2">
    <dataValidation type="list" allowBlank="1" sqref="E24" xr:uid="{00000000-0002-0000-0100-000000000000}">
      <formula1>RangeRoomsZones</formula1>
    </dataValidation>
    <dataValidation type="list" allowBlank="1" sqref="D24" xr:uid="{00000000-0002-0000-0100-000001000000}">
      <formula1>RangeRooms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H58"/>
  <sheetViews>
    <sheetView workbookViewId="0">
      <selection activeCell="AG1" sqref="AG1:AG1048576"/>
    </sheetView>
  </sheetViews>
  <sheetFormatPr defaultColWidth="0" defaultRowHeight="15" customHeight="1" zeroHeight="1"/>
  <cols>
    <col min="1" max="28" width="3.26953125" customWidth="1"/>
    <col min="29" max="29" width="3.453125" customWidth="1"/>
    <col min="30" max="30" width="3.7265625" customWidth="1"/>
    <col min="31" max="31" width="3.26953125" customWidth="1"/>
    <col min="32" max="32" width="4" customWidth="1"/>
    <col min="33" max="33" width="3.26953125" customWidth="1"/>
    <col min="34" max="34" width="3.26953125" hidden="1" customWidth="1"/>
    <col min="35" max="16384" width="17.26953125" hidden="1"/>
  </cols>
  <sheetData>
    <row r="1" spans="1:34" ht="12.75" customHeight="1">
      <c r="A1" s="7"/>
      <c r="B1" s="8"/>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7"/>
      <c r="AH1" s="10"/>
    </row>
    <row r="2" spans="1:34" ht="12.7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10"/>
    </row>
    <row r="3" spans="1:34" ht="12.7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10"/>
    </row>
    <row r="4" spans="1:34" ht="23.25" customHeight="1">
      <c r="A4" s="7"/>
      <c r="B4" s="163" t="s">
        <v>98</v>
      </c>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7"/>
      <c r="AH4" s="10"/>
    </row>
    <row r="5" spans="1:34" ht="7.5" customHeight="1">
      <c r="A5" s="7"/>
      <c r="B5" s="12"/>
      <c r="C5" s="12"/>
      <c r="D5" s="12"/>
      <c r="E5" s="12"/>
      <c r="F5" s="12"/>
      <c r="G5" s="12"/>
      <c r="H5" s="12"/>
      <c r="I5" s="12"/>
      <c r="J5" s="12"/>
      <c r="K5" s="12"/>
      <c r="L5" s="12"/>
      <c r="M5" s="12"/>
      <c r="N5" s="12"/>
      <c r="O5" s="12"/>
      <c r="P5" s="12"/>
      <c r="Q5" s="7"/>
      <c r="R5" s="7"/>
      <c r="S5" s="7"/>
      <c r="T5" s="7"/>
      <c r="U5" s="7"/>
      <c r="V5" s="7"/>
      <c r="W5" s="7"/>
      <c r="X5" s="7"/>
      <c r="Y5" s="7"/>
      <c r="Z5" s="7"/>
      <c r="AA5" s="7"/>
      <c r="AB5" s="7"/>
      <c r="AC5" s="7"/>
      <c r="AD5" s="7"/>
      <c r="AE5" s="7"/>
      <c r="AF5" s="7"/>
      <c r="AG5" s="7"/>
      <c r="AH5" s="10"/>
    </row>
    <row r="6" spans="1:34" ht="13.5" customHeight="1">
      <c r="A6" s="13"/>
      <c r="B6" s="226" t="s">
        <v>99</v>
      </c>
      <c r="C6" s="198"/>
      <c r="D6" s="198"/>
      <c r="E6" s="198"/>
      <c r="F6" s="202"/>
      <c r="G6" s="164" t="s">
        <v>183</v>
      </c>
      <c r="H6" s="14"/>
      <c r="I6" s="14"/>
      <c r="J6" s="14"/>
      <c r="K6" s="14"/>
      <c r="L6" s="14"/>
      <c r="M6" s="14"/>
      <c r="N6" s="14"/>
      <c r="O6" s="14"/>
      <c r="P6" s="15"/>
      <c r="Q6" s="16"/>
      <c r="R6" s="7"/>
      <c r="S6" s="7"/>
      <c r="T6" s="17"/>
      <c r="U6" s="7"/>
      <c r="V6" s="7"/>
      <c r="W6" s="7"/>
      <c r="X6" s="7"/>
      <c r="Y6" s="7"/>
      <c r="Z6" s="7"/>
      <c r="AA6" s="7"/>
      <c r="AB6" s="7"/>
      <c r="AC6" s="7"/>
      <c r="AD6" s="12"/>
      <c r="AE6" s="12"/>
      <c r="AF6" s="12"/>
      <c r="AG6" s="7"/>
      <c r="AH6" s="10"/>
    </row>
    <row r="7" spans="1:34" ht="12.75" customHeight="1">
      <c r="A7" s="13"/>
      <c r="B7" s="18"/>
      <c r="C7" s="7"/>
      <c r="D7" s="7"/>
      <c r="E7" s="7"/>
      <c r="F7" s="19"/>
      <c r="G7" s="7"/>
      <c r="H7" s="7"/>
      <c r="I7" s="7"/>
      <c r="J7" s="7"/>
      <c r="K7" s="7"/>
      <c r="L7" s="7"/>
      <c r="M7" s="7"/>
      <c r="N7" s="7"/>
      <c r="O7" s="7"/>
      <c r="P7" s="20"/>
      <c r="Q7" s="16"/>
      <c r="R7" s="7"/>
      <c r="S7" s="7"/>
      <c r="T7" s="7"/>
      <c r="U7" s="7"/>
      <c r="V7" s="7"/>
      <c r="W7" s="7"/>
      <c r="X7" s="7"/>
      <c r="Y7" s="7"/>
      <c r="Z7" s="7"/>
      <c r="AA7" s="7"/>
      <c r="AB7" s="7"/>
      <c r="AC7" s="13"/>
      <c r="AD7" s="21"/>
      <c r="AE7" s="22" t="s">
        <v>100</v>
      </c>
      <c r="AF7" s="23"/>
      <c r="AG7" s="16"/>
      <c r="AH7" s="10"/>
    </row>
    <row r="8" spans="1:34" ht="12.75" customHeight="1">
      <c r="A8" s="13"/>
      <c r="B8" s="24"/>
      <c r="C8" s="25"/>
      <c r="D8" s="25"/>
      <c r="E8" s="25"/>
      <c r="F8" s="25"/>
      <c r="G8" s="26" t="s">
        <v>101</v>
      </c>
      <c r="H8" s="25"/>
      <c r="I8" s="25"/>
      <c r="J8" s="25"/>
      <c r="K8" s="25"/>
      <c r="L8" s="26" t="s">
        <v>102</v>
      </c>
      <c r="M8" s="26"/>
      <c r="N8" s="26"/>
      <c r="O8" s="26"/>
      <c r="P8" s="27"/>
      <c r="Q8" s="16"/>
      <c r="R8" s="7"/>
      <c r="S8" s="7"/>
      <c r="T8" s="7"/>
      <c r="U8" s="7"/>
      <c r="V8" s="7"/>
      <c r="W8" s="7"/>
      <c r="X8" s="7"/>
      <c r="Y8" s="7"/>
      <c r="Z8" s="7"/>
      <c r="AA8" s="7"/>
      <c r="AB8" s="7"/>
      <c r="AC8" s="13"/>
      <c r="AD8" s="28"/>
      <c r="AE8" s="29"/>
      <c r="AF8" s="30"/>
      <c r="AG8" s="16"/>
      <c r="AH8" s="10"/>
    </row>
    <row r="9" spans="1:34" ht="6.75" customHeight="1">
      <c r="A9" s="7"/>
      <c r="B9" s="31"/>
      <c r="C9" s="31"/>
      <c r="D9" s="31"/>
      <c r="E9" s="31"/>
      <c r="F9" s="31"/>
      <c r="G9" s="31"/>
      <c r="H9" s="31"/>
      <c r="I9" s="31"/>
      <c r="J9" s="31"/>
      <c r="K9" s="31"/>
      <c r="L9" s="31"/>
      <c r="M9" s="31"/>
      <c r="N9" s="31"/>
      <c r="O9" s="31"/>
      <c r="P9" s="31"/>
      <c r="Q9" s="12"/>
      <c r="R9" s="12"/>
      <c r="S9" s="12"/>
      <c r="T9" s="12"/>
      <c r="U9" s="12"/>
      <c r="V9" s="12"/>
      <c r="W9" s="12"/>
      <c r="X9" s="12"/>
      <c r="Y9" s="12"/>
      <c r="Z9" s="12"/>
      <c r="AA9" s="12"/>
      <c r="AB9" s="12"/>
      <c r="AC9" s="12"/>
      <c r="AD9" s="31"/>
      <c r="AE9" s="31"/>
      <c r="AF9" s="31"/>
      <c r="AG9" s="7"/>
      <c r="AH9" s="10"/>
    </row>
    <row r="10" spans="1:34" ht="18" customHeight="1">
      <c r="A10" s="13"/>
      <c r="B10" s="32"/>
      <c r="C10" s="33"/>
      <c r="D10" s="33"/>
      <c r="E10" s="33"/>
      <c r="F10" s="33"/>
      <c r="G10" s="33"/>
      <c r="H10" s="33"/>
      <c r="I10" s="33"/>
      <c r="J10" s="228" t="s">
        <v>103</v>
      </c>
      <c r="K10" s="198"/>
      <c r="L10" s="198"/>
      <c r="M10" s="198"/>
      <c r="N10" s="198"/>
      <c r="O10" s="198"/>
      <c r="P10" s="198"/>
      <c r="Q10" s="198"/>
      <c r="R10" s="198"/>
      <c r="S10" s="198"/>
      <c r="T10" s="198"/>
      <c r="U10" s="198"/>
      <c r="V10" s="198"/>
      <c r="W10" s="198"/>
      <c r="X10" s="202"/>
      <c r="Y10" s="34"/>
      <c r="Z10" s="34"/>
      <c r="AA10" s="34"/>
      <c r="AB10" s="34"/>
      <c r="AC10" s="34"/>
      <c r="AD10" s="34"/>
      <c r="AE10" s="34"/>
      <c r="AF10" s="35"/>
      <c r="AG10" s="16"/>
      <c r="AH10" s="10"/>
    </row>
    <row r="11" spans="1:34" ht="14.5">
      <c r="A11" s="13"/>
      <c r="B11" s="18"/>
      <c r="C11" s="7"/>
      <c r="D11" s="7"/>
      <c r="E11" s="7"/>
      <c r="F11" s="7"/>
      <c r="G11" s="7"/>
      <c r="H11" s="7"/>
      <c r="I11" s="7"/>
      <c r="J11" s="220" t="str">
        <f>IF('Order Form'!D7&lt;&gt;"",'Order Form'!D7,"")</f>
        <v/>
      </c>
      <c r="K11" s="221"/>
      <c r="L11" s="221"/>
      <c r="M11" s="221"/>
      <c r="N11" s="221"/>
      <c r="O11" s="221"/>
      <c r="P11" s="221"/>
      <c r="Q11" s="221"/>
      <c r="R11" s="221"/>
      <c r="S11" s="221"/>
      <c r="T11" s="221"/>
      <c r="U11" s="221"/>
      <c r="V11" s="221"/>
      <c r="W11" s="221"/>
      <c r="X11" s="221"/>
      <c r="Y11" s="221"/>
      <c r="Z11" s="221"/>
      <c r="AA11" s="221"/>
      <c r="AB11" s="221"/>
      <c r="AC11" s="221"/>
      <c r="AD11" s="221"/>
      <c r="AE11" s="222"/>
      <c r="AF11" s="20"/>
      <c r="AG11" s="16"/>
      <c r="AH11" s="10"/>
    </row>
    <row r="12" spans="1:34" ht="14.25" customHeight="1">
      <c r="A12" s="13"/>
      <c r="B12" s="227" t="s">
        <v>104</v>
      </c>
      <c r="C12" s="178"/>
      <c r="D12" s="178"/>
      <c r="E12" s="178"/>
      <c r="F12" s="178"/>
      <c r="G12" s="178"/>
      <c r="H12" s="186"/>
      <c r="I12" s="9"/>
      <c r="J12" s="223"/>
      <c r="K12" s="224"/>
      <c r="L12" s="224"/>
      <c r="M12" s="224"/>
      <c r="N12" s="224"/>
      <c r="O12" s="224"/>
      <c r="P12" s="224"/>
      <c r="Q12" s="224"/>
      <c r="R12" s="224"/>
      <c r="S12" s="224"/>
      <c r="T12" s="224"/>
      <c r="U12" s="224"/>
      <c r="V12" s="224"/>
      <c r="W12" s="224"/>
      <c r="X12" s="224"/>
      <c r="Y12" s="224"/>
      <c r="Z12" s="224"/>
      <c r="AA12" s="224"/>
      <c r="AB12" s="224"/>
      <c r="AC12" s="224"/>
      <c r="AD12" s="224"/>
      <c r="AE12" s="225"/>
      <c r="AF12" s="36"/>
      <c r="AG12" s="16"/>
      <c r="AH12" s="10"/>
    </row>
    <row r="13" spans="1:34" ht="14.5">
      <c r="A13" s="13"/>
      <c r="B13" s="37"/>
      <c r="C13" s="9"/>
      <c r="D13" s="9"/>
      <c r="E13" s="9"/>
      <c r="F13" s="9"/>
      <c r="G13" s="9"/>
      <c r="H13" s="9"/>
      <c r="I13" s="9"/>
      <c r="J13" s="264" t="str">
        <f>TEXT('Order Form'!I6,"m/d/yyyy") &amp; " - " &amp; TEXT('Order Form'!I7,"m/d/yyyy")</f>
        <v>1/0/1900 - 1/0/1900</v>
      </c>
      <c r="K13" s="265"/>
      <c r="L13" s="265"/>
      <c r="M13" s="265"/>
      <c r="N13" s="265"/>
      <c r="O13" s="265"/>
      <c r="P13" s="265"/>
      <c r="Q13" s="265"/>
      <c r="R13" s="265"/>
      <c r="S13" s="265"/>
      <c r="T13" s="265"/>
      <c r="U13" s="265"/>
      <c r="V13" s="265"/>
      <c r="W13" s="265"/>
      <c r="X13" s="265"/>
      <c r="Y13" s="265"/>
      <c r="Z13" s="265"/>
      <c r="AA13" s="265"/>
      <c r="AB13" s="265"/>
      <c r="AC13" s="265"/>
      <c r="AD13" s="265"/>
      <c r="AE13" s="266"/>
      <c r="AF13" s="36"/>
      <c r="AG13" s="16"/>
      <c r="AH13" s="10"/>
    </row>
    <row r="14" spans="1:34" ht="14.25" customHeight="1">
      <c r="A14" s="13"/>
      <c r="B14" s="38" t="s">
        <v>105</v>
      </c>
      <c r="C14" s="9"/>
      <c r="D14" s="9"/>
      <c r="E14" s="9"/>
      <c r="F14" s="9"/>
      <c r="G14" s="9"/>
      <c r="H14" s="9"/>
      <c r="I14" s="9"/>
      <c r="J14" s="223"/>
      <c r="K14" s="224"/>
      <c r="L14" s="224"/>
      <c r="M14" s="224"/>
      <c r="N14" s="224"/>
      <c r="O14" s="224"/>
      <c r="P14" s="224"/>
      <c r="Q14" s="224"/>
      <c r="R14" s="224"/>
      <c r="S14" s="224"/>
      <c r="T14" s="224"/>
      <c r="U14" s="224"/>
      <c r="V14" s="224"/>
      <c r="W14" s="224"/>
      <c r="X14" s="224"/>
      <c r="Y14" s="224"/>
      <c r="Z14" s="224"/>
      <c r="AA14" s="224"/>
      <c r="AB14" s="224"/>
      <c r="AC14" s="224"/>
      <c r="AD14" s="224"/>
      <c r="AE14" s="225"/>
      <c r="AF14" s="36"/>
      <c r="AG14" s="16"/>
      <c r="AH14" s="10"/>
    </row>
    <row r="15" spans="1:34" ht="12.75" customHeight="1">
      <c r="A15" s="13"/>
      <c r="B15" s="18"/>
      <c r="C15" s="7"/>
      <c r="D15" s="7"/>
      <c r="E15" s="7"/>
      <c r="F15" s="7"/>
      <c r="G15" s="7"/>
      <c r="H15" s="7"/>
      <c r="I15" s="7"/>
      <c r="J15" s="244"/>
      <c r="K15" s="245"/>
      <c r="L15" s="245"/>
      <c r="M15" s="245"/>
      <c r="N15" s="245"/>
      <c r="O15" s="245"/>
      <c r="P15" s="245"/>
      <c r="Q15" s="245"/>
      <c r="R15" s="245"/>
      <c r="S15" s="245"/>
      <c r="T15" s="245"/>
      <c r="U15" s="245"/>
      <c r="V15" s="245"/>
      <c r="W15" s="245"/>
      <c r="X15" s="245"/>
      <c r="Y15" s="245"/>
      <c r="Z15" s="245"/>
      <c r="AA15" s="245"/>
      <c r="AB15" s="245"/>
      <c r="AC15" s="245"/>
      <c r="AD15" s="245"/>
      <c r="AE15" s="246"/>
      <c r="AF15" s="20"/>
      <c r="AG15" s="16"/>
      <c r="AH15" s="10"/>
    </row>
    <row r="16" spans="1:34" ht="14.25" customHeight="1">
      <c r="A16" s="13"/>
      <c r="B16" s="227" t="s">
        <v>106</v>
      </c>
      <c r="C16" s="178"/>
      <c r="D16" s="178"/>
      <c r="E16" s="178"/>
      <c r="F16" s="178"/>
      <c r="G16" s="178"/>
      <c r="H16" s="178"/>
      <c r="I16" s="186"/>
      <c r="J16" s="247"/>
      <c r="K16" s="248"/>
      <c r="L16" s="248"/>
      <c r="M16" s="248"/>
      <c r="N16" s="248"/>
      <c r="O16" s="248"/>
      <c r="P16" s="248"/>
      <c r="Q16" s="248"/>
      <c r="R16" s="248"/>
      <c r="S16" s="248"/>
      <c r="T16" s="248"/>
      <c r="U16" s="248"/>
      <c r="V16" s="248"/>
      <c r="W16" s="248"/>
      <c r="X16" s="248"/>
      <c r="Y16" s="248"/>
      <c r="Z16" s="248"/>
      <c r="AA16" s="248"/>
      <c r="AB16" s="248"/>
      <c r="AC16" s="248"/>
      <c r="AD16" s="248"/>
      <c r="AE16" s="249"/>
      <c r="AF16" s="36"/>
      <c r="AG16" s="16"/>
      <c r="AH16" s="10"/>
    </row>
    <row r="17" spans="1:34" ht="12.75" customHeight="1">
      <c r="A17" s="13"/>
      <c r="B17" s="18"/>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20"/>
      <c r="AG17" s="16"/>
      <c r="AH17" s="10"/>
    </row>
    <row r="18" spans="1:34" ht="12.75" customHeight="1">
      <c r="A18" s="13"/>
      <c r="B18" s="18" t="s">
        <v>107</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20"/>
      <c r="AG18" s="16"/>
      <c r="AH18" s="10"/>
    </row>
    <row r="19" spans="1:34" ht="7.5" customHeight="1">
      <c r="A19" s="13"/>
      <c r="B19" s="18"/>
      <c r="C19" s="165"/>
      <c r="D19" s="165"/>
      <c r="E19" s="165"/>
      <c r="F19" s="165"/>
      <c r="G19" s="165"/>
      <c r="H19" s="165"/>
      <c r="I19" s="165"/>
      <c r="J19" s="250"/>
      <c r="K19" s="251"/>
      <c r="L19" s="251"/>
      <c r="M19" s="251"/>
      <c r="N19" s="251"/>
      <c r="O19" s="252"/>
      <c r="P19" s="165"/>
      <c r="Q19" s="165"/>
      <c r="R19" s="7"/>
      <c r="S19" s="7"/>
      <c r="T19" s="7"/>
      <c r="U19" s="7"/>
      <c r="V19" s="7"/>
      <c r="W19" s="7"/>
      <c r="X19" s="7"/>
      <c r="Y19" s="253"/>
      <c r="Z19" s="254"/>
      <c r="AA19" s="254"/>
      <c r="AB19" s="254"/>
      <c r="AC19" s="254"/>
      <c r="AD19" s="255"/>
      <c r="AE19" s="7"/>
      <c r="AF19" s="20"/>
      <c r="AG19" s="16"/>
      <c r="AH19" s="10"/>
    </row>
    <row r="20" spans="1:34" ht="16.5" customHeight="1">
      <c r="A20" s="13"/>
      <c r="B20" s="18"/>
      <c r="C20" s="166"/>
      <c r="D20" s="167" t="s">
        <v>108</v>
      </c>
      <c r="E20" s="165"/>
      <c r="F20" s="165"/>
      <c r="G20" s="165"/>
      <c r="H20" s="165"/>
      <c r="I20" s="165"/>
      <c r="J20" s="240"/>
      <c r="K20" s="241"/>
      <c r="L20" s="241"/>
      <c r="M20" s="241"/>
      <c r="N20" s="241"/>
      <c r="O20" s="242"/>
      <c r="P20" s="165"/>
      <c r="Q20" s="166"/>
      <c r="R20" s="7" t="s">
        <v>109</v>
      </c>
      <c r="S20" s="7"/>
      <c r="T20" s="7"/>
      <c r="U20" s="7"/>
      <c r="V20" s="7"/>
      <c r="W20" s="7"/>
      <c r="X20" s="7"/>
      <c r="Y20" s="233"/>
      <c r="Z20" s="234"/>
      <c r="AA20" s="234"/>
      <c r="AB20" s="234"/>
      <c r="AC20" s="234"/>
      <c r="AD20" s="235"/>
      <c r="AE20" s="7"/>
      <c r="AF20" s="20"/>
      <c r="AG20" s="16"/>
      <c r="AH20" s="10"/>
    </row>
    <row r="21" spans="1:34" ht="8.25" customHeight="1">
      <c r="A21" s="13"/>
      <c r="B21" s="18"/>
      <c r="C21" s="168"/>
      <c r="D21" s="167"/>
      <c r="E21" s="165"/>
      <c r="F21" s="165"/>
      <c r="G21" s="165"/>
      <c r="H21" s="165"/>
      <c r="I21" s="165"/>
      <c r="J21" s="237"/>
      <c r="K21" s="238"/>
      <c r="L21" s="238"/>
      <c r="M21" s="238"/>
      <c r="N21" s="238"/>
      <c r="O21" s="239"/>
      <c r="P21" s="165"/>
      <c r="Q21" s="168"/>
      <c r="R21" s="7"/>
      <c r="S21" s="7"/>
      <c r="T21" s="7"/>
      <c r="U21" s="7"/>
      <c r="V21" s="7"/>
      <c r="W21" s="7"/>
      <c r="X21" s="7"/>
      <c r="Y21" s="230"/>
      <c r="Z21" s="231"/>
      <c r="AA21" s="231"/>
      <c r="AB21" s="231"/>
      <c r="AC21" s="231"/>
      <c r="AD21" s="232"/>
      <c r="AE21" s="7"/>
      <c r="AF21" s="20"/>
      <c r="AG21" s="16"/>
      <c r="AH21" s="10"/>
    </row>
    <row r="22" spans="1:34" ht="16.5" customHeight="1">
      <c r="A22" s="13"/>
      <c r="B22" s="18"/>
      <c r="C22" s="166"/>
      <c r="D22" s="167" t="s">
        <v>110</v>
      </c>
      <c r="E22" s="165"/>
      <c r="F22" s="165"/>
      <c r="G22" s="165"/>
      <c r="H22" s="165"/>
      <c r="I22" s="165"/>
      <c r="J22" s="240"/>
      <c r="K22" s="241"/>
      <c r="L22" s="241"/>
      <c r="M22" s="241"/>
      <c r="N22" s="241"/>
      <c r="O22" s="242"/>
      <c r="P22" s="165"/>
      <c r="Q22" s="166"/>
      <c r="R22" s="7" t="s">
        <v>111</v>
      </c>
      <c r="S22" s="7"/>
      <c r="T22" s="7"/>
      <c r="U22" s="7"/>
      <c r="V22" s="7"/>
      <c r="W22" s="7"/>
      <c r="X22" s="7"/>
      <c r="Y22" s="233"/>
      <c r="Z22" s="234"/>
      <c r="AA22" s="234"/>
      <c r="AB22" s="234"/>
      <c r="AC22" s="234"/>
      <c r="AD22" s="235"/>
      <c r="AE22" s="7"/>
      <c r="AF22" s="20"/>
      <c r="AG22" s="16"/>
      <c r="AH22" s="10"/>
    </row>
    <row r="23" spans="1:34" ht="12" customHeight="1">
      <c r="A23" s="13"/>
      <c r="B23" s="18"/>
      <c r="C23" s="168"/>
      <c r="D23" s="167"/>
      <c r="E23" s="165"/>
      <c r="F23" s="165"/>
      <c r="G23" s="165"/>
      <c r="H23" s="165"/>
      <c r="I23" s="165"/>
      <c r="J23" s="237"/>
      <c r="K23" s="238"/>
      <c r="L23" s="238"/>
      <c r="M23" s="238"/>
      <c r="N23" s="238"/>
      <c r="O23" s="239"/>
      <c r="P23" s="165"/>
      <c r="Q23" s="168"/>
      <c r="R23" s="7"/>
      <c r="S23" s="7"/>
      <c r="T23" s="7"/>
      <c r="U23" s="7"/>
      <c r="V23" s="7"/>
      <c r="W23" s="7"/>
      <c r="X23" s="7"/>
      <c r="Y23" s="230"/>
      <c r="Z23" s="231"/>
      <c r="AA23" s="231"/>
      <c r="AB23" s="231"/>
      <c r="AC23" s="231"/>
      <c r="AD23" s="232"/>
      <c r="AE23" s="7"/>
      <c r="AF23" s="20"/>
      <c r="AG23" s="16"/>
      <c r="AH23" s="10"/>
    </row>
    <row r="24" spans="1:34" ht="16.5" customHeight="1">
      <c r="A24" s="13"/>
      <c r="B24" s="18"/>
      <c r="C24" s="166"/>
      <c r="D24" s="167" t="s">
        <v>112</v>
      </c>
      <c r="E24" s="165"/>
      <c r="F24" s="165"/>
      <c r="G24" s="165"/>
      <c r="H24" s="165"/>
      <c r="I24" s="165"/>
      <c r="J24" s="240"/>
      <c r="K24" s="241"/>
      <c r="L24" s="241"/>
      <c r="M24" s="241"/>
      <c r="N24" s="241"/>
      <c r="O24" s="242"/>
      <c r="P24" s="165"/>
      <c r="Q24" s="166"/>
      <c r="R24" s="7" t="s">
        <v>113</v>
      </c>
      <c r="S24" s="7"/>
      <c r="T24" s="7"/>
      <c r="U24" s="7"/>
      <c r="V24" s="7"/>
      <c r="W24" s="7"/>
      <c r="X24" s="7"/>
      <c r="Y24" s="233"/>
      <c r="Z24" s="234"/>
      <c r="AA24" s="234"/>
      <c r="AB24" s="234"/>
      <c r="AC24" s="234"/>
      <c r="AD24" s="235"/>
      <c r="AE24" s="7"/>
      <c r="AF24" s="20"/>
      <c r="AG24" s="16"/>
      <c r="AH24" s="10"/>
    </row>
    <row r="25" spans="1:34" ht="9" customHeight="1">
      <c r="A25" s="13"/>
      <c r="B25" s="18"/>
      <c r="C25" s="168"/>
      <c r="D25" s="167"/>
      <c r="E25" s="165"/>
      <c r="F25" s="165"/>
      <c r="G25" s="165"/>
      <c r="H25" s="165"/>
      <c r="I25" s="165"/>
      <c r="J25" s="237"/>
      <c r="K25" s="238"/>
      <c r="L25" s="238"/>
      <c r="M25" s="238"/>
      <c r="N25" s="238"/>
      <c r="O25" s="239"/>
      <c r="P25" s="165"/>
      <c r="Q25" s="168"/>
      <c r="R25" s="7"/>
      <c r="S25" s="7"/>
      <c r="T25" s="7"/>
      <c r="U25" s="7"/>
      <c r="V25" s="7"/>
      <c r="W25" s="7"/>
      <c r="X25" s="7"/>
      <c r="Y25" s="236">
        <f>'Order Form'!M43</f>
        <v>0</v>
      </c>
      <c r="Z25" s="231"/>
      <c r="AA25" s="231"/>
      <c r="AB25" s="231"/>
      <c r="AC25" s="231"/>
      <c r="AD25" s="232"/>
      <c r="AE25" s="7"/>
      <c r="AF25" s="20"/>
      <c r="AG25" s="16"/>
      <c r="AH25" s="10"/>
    </row>
    <row r="26" spans="1:34" ht="17.25" customHeight="1">
      <c r="A26" s="13"/>
      <c r="B26" s="18"/>
      <c r="C26" s="166"/>
      <c r="D26" s="167" t="s">
        <v>114</v>
      </c>
      <c r="E26" s="165"/>
      <c r="F26" s="165"/>
      <c r="G26" s="165"/>
      <c r="H26" s="165"/>
      <c r="I26" s="165"/>
      <c r="J26" s="240"/>
      <c r="K26" s="241"/>
      <c r="L26" s="241"/>
      <c r="M26" s="241"/>
      <c r="N26" s="241"/>
      <c r="O26" s="242"/>
      <c r="P26" s="165"/>
      <c r="Q26" s="169" t="s">
        <v>115</v>
      </c>
      <c r="R26" s="7" t="s">
        <v>116</v>
      </c>
      <c r="S26" s="7"/>
      <c r="T26" s="7"/>
      <c r="U26" s="7"/>
      <c r="V26" s="7"/>
      <c r="W26" s="7"/>
      <c r="X26" s="7"/>
      <c r="Y26" s="233"/>
      <c r="Z26" s="234"/>
      <c r="AA26" s="234"/>
      <c r="AB26" s="234"/>
      <c r="AC26" s="234"/>
      <c r="AD26" s="235"/>
      <c r="AE26" s="7"/>
      <c r="AF26" s="20"/>
      <c r="AG26" s="16"/>
      <c r="AH26" s="10"/>
    </row>
    <row r="27" spans="1:34" ht="10.5" customHeight="1">
      <c r="A27" s="13"/>
      <c r="B27" s="18"/>
      <c r="C27" s="168"/>
      <c r="D27" s="167"/>
      <c r="E27" s="165"/>
      <c r="F27" s="165"/>
      <c r="G27" s="165"/>
      <c r="H27" s="165"/>
      <c r="I27" s="165"/>
      <c r="J27" s="237"/>
      <c r="K27" s="238"/>
      <c r="L27" s="238"/>
      <c r="M27" s="238"/>
      <c r="N27" s="238"/>
      <c r="O27" s="239"/>
      <c r="P27" s="165"/>
      <c r="Q27" s="168"/>
      <c r="R27" s="7"/>
      <c r="S27" s="7"/>
      <c r="T27" s="7"/>
      <c r="U27" s="7"/>
      <c r="V27" s="7"/>
      <c r="W27" s="7"/>
      <c r="X27" s="7"/>
      <c r="Y27" s="230"/>
      <c r="Z27" s="231"/>
      <c r="AA27" s="231"/>
      <c r="AB27" s="231"/>
      <c r="AC27" s="231"/>
      <c r="AD27" s="232"/>
      <c r="AE27" s="7"/>
      <c r="AF27" s="20"/>
      <c r="AG27" s="16"/>
      <c r="AH27" s="10"/>
    </row>
    <row r="28" spans="1:34" ht="18" customHeight="1">
      <c r="A28" s="13"/>
      <c r="B28" s="18"/>
      <c r="C28" s="166"/>
      <c r="D28" s="167" t="s">
        <v>117</v>
      </c>
      <c r="E28" s="165"/>
      <c r="F28" s="165"/>
      <c r="G28" s="165"/>
      <c r="H28" s="165"/>
      <c r="I28" s="165"/>
      <c r="J28" s="240"/>
      <c r="K28" s="241"/>
      <c r="L28" s="241"/>
      <c r="M28" s="241"/>
      <c r="N28" s="241"/>
      <c r="O28" s="242"/>
      <c r="P28" s="165"/>
      <c r="Q28" s="170"/>
      <c r="R28" s="7" t="s">
        <v>118</v>
      </c>
      <c r="S28" s="7"/>
      <c r="T28" s="7"/>
      <c r="U28" s="7"/>
      <c r="V28" s="7"/>
      <c r="W28" s="7"/>
      <c r="X28" s="7"/>
      <c r="Y28" s="233"/>
      <c r="Z28" s="234"/>
      <c r="AA28" s="234"/>
      <c r="AB28" s="234"/>
      <c r="AC28" s="234"/>
      <c r="AD28" s="235"/>
      <c r="AE28" s="7"/>
      <c r="AF28" s="20"/>
      <c r="AG28" s="16"/>
      <c r="AH28" s="10"/>
    </row>
    <row r="29" spans="1:34" ht="14.5">
      <c r="A29" s="13"/>
      <c r="B29" s="18"/>
      <c r="C29" s="7"/>
      <c r="D29" s="7"/>
      <c r="E29" s="7"/>
      <c r="F29" s="7"/>
      <c r="G29" s="7"/>
      <c r="H29" s="7"/>
      <c r="I29" s="7"/>
      <c r="J29" s="7"/>
      <c r="K29" s="7"/>
      <c r="L29" s="7"/>
      <c r="M29" s="7"/>
      <c r="N29" s="7"/>
      <c r="O29" s="7"/>
      <c r="P29" s="7"/>
      <c r="Q29" s="7"/>
      <c r="R29" s="7"/>
      <c r="S29" s="7"/>
      <c r="T29" s="7"/>
      <c r="U29" s="7"/>
      <c r="V29" s="7"/>
      <c r="W29" s="7"/>
      <c r="X29" s="7"/>
      <c r="Y29" s="236">
        <f>SUM(Y28,Y25,Y24,Y22,Y20,J20,J22,J24,J26,J28)</f>
        <v>0</v>
      </c>
      <c r="Z29" s="231"/>
      <c r="AA29" s="231"/>
      <c r="AB29" s="231"/>
      <c r="AC29" s="231"/>
      <c r="AD29" s="232"/>
      <c r="AE29" s="7"/>
      <c r="AF29" s="20"/>
      <c r="AG29" s="16"/>
      <c r="AH29" s="10"/>
    </row>
    <row r="30" spans="1:34" ht="18" customHeight="1">
      <c r="A30" s="13"/>
      <c r="B30" s="39"/>
      <c r="C30" s="40"/>
      <c r="D30" s="40"/>
      <c r="E30" s="40"/>
      <c r="F30" s="40"/>
      <c r="G30" s="40"/>
      <c r="H30" s="40"/>
      <c r="I30" s="40"/>
      <c r="J30" s="40"/>
      <c r="K30" s="40"/>
      <c r="L30" s="40"/>
      <c r="M30" s="40"/>
      <c r="N30" s="40"/>
      <c r="O30" s="40"/>
      <c r="P30" s="40"/>
      <c r="Q30" s="40"/>
      <c r="R30" s="40"/>
      <c r="S30" s="40"/>
      <c r="T30" s="40"/>
      <c r="U30" s="40"/>
      <c r="V30" s="40"/>
      <c r="W30" s="40" t="s">
        <v>119</v>
      </c>
      <c r="X30" s="40"/>
      <c r="Y30" s="233"/>
      <c r="Z30" s="234"/>
      <c r="AA30" s="234"/>
      <c r="AB30" s="234"/>
      <c r="AC30" s="234"/>
      <c r="AD30" s="235"/>
      <c r="AE30" s="40"/>
      <c r="AF30" s="41"/>
      <c r="AG30" s="16"/>
      <c r="AH30" s="10"/>
    </row>
    <row r="31" spans="1:34" ht="12.75" customHeight="1">
      <c r="A31" s="13"/>
      <c r="B31" s="257" t="s">
        <v>120</v>
      </c>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8"/>
      <c r="AG31" s="16"/>
      <c r="AH31" s="10"/>
    </row>
    <row r="32" spans="1:34" ht="12.75" customHeight="1">
      <c r="A32" s="13"/>
      <c r="B32" s="259"/>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6"/>
      <c r="AG32" s="16"/>
      <c r="AH32" s="10"/>
    </row>
    <row r="33" spans="1:34" ht="12.75" customHeight="1">
      <c r="A33" s="13"/>
      <c r="B33" s="259"/>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6"/>
      <c r="AG33" s="16"/>
      <c r="AH33" s="10"/>
    </row>
    <row r="34" spans="1:34" ht="12.75" customHeight="1">
      <c r="A34" s="13"/>
      <c r="B34" s="260"/>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61"/>
      <c r="AG34" s="16"/>
      <c r="AH34" s="10"/>
    </row>
    <row r="35" spans="1:34" ht="12.75" customHeight="1">
      <c r="A35" s="13"/>
      <c r="B35" s="39" t="s">
        <v>121</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1"/>
      <c r="AG35" s="16"/>
      <c r="AH35" s="10"/>
    </row>
    <row r="36" spans="1:34" ht="12.75" customHeight="1">
      <c r="A36" s="13"/>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1"/>
      <c r="AG36" s="16"/>
      <c r="AH36" s="10"/>
    </row>
    <row r="37" spans="1:34" ht="12.75" customHeight="1">
      <c r="A37" s="13"/>
      <c r="B37" s="18"/>
      <c r="C37" s="40"/>
      <c r="D37" s="40"/>
      <c r="E37" s="40"/>
      <c r="F37" s="40"/>
      <c r="G37" s="229"/>
      <c r="H37" s="194"/>
      <c r="I37" s="194"/>
      <c r="J37" s="194"/>
      <c r="K37" s="194"/>
      <c r="L37" s="194"/>
      <c r="M37" s="194"/>
      <c r="N37" s="194"/>
      <c r="O37" s="194"/>
      <c r="P37" s="194"/>
      <c r="Q37" s="194"/>
      <c r="R37" s="194"/>
      <c r="S37" s="194"/>
      <c r="T37" s="194"/>
      <c r="U37" s="194"/>
      <c r="V37" s="194"/>
      <c r="W37" s="194"/>
      <c r="X37" s="194"/>
      <c r="Y37" s="194"/>
      <c r="Z37" s="40"/>
      <c r="AA37" s="40"/>
      <c r="AB37" s="229"/>
      <c r="AC37" s="194"/>
      <c r="AD37" s="194"/>
      <c r="AE37" s="194"/>
      <c r="AF37" s="41"/>
      <c r="AG37" s="16"/>
      <c r="AH37" s="10"/>
    </row>
    <row r="38" spans="1:34" ht="12.75" customHeight="1">
      <c r="A38" s="13"/>
      <c r="B38" s="39" t="s">
        <v>122</v>
      </c>
      <c r="C38" s="40"/>
      <c r="D38" s="40"/>
      <c r="E38" s="40"/>
      <c r="F38" s="40"/>
      <c r="G38" s="194"/>
      <c r="H38" s="194"/>
      <c r="I38" s="194"/>
      <c r="J38" s="194"/>
      <c r="K38" s="194"/>
      <c r="L38" s="194"/>
      <c r="M38" s="194"/>
      <c r="N38" s="194"/>
      <c r="O38" s="194"/>
      <c r="P38" s="194"/>
      <c r="Q38" s="194"/>
      <c r="R38" s="194"/>
      <c r="S38" s="194"/>
      <c r="T38" s="194"/>
      <c r="U38" s="194"/>
      <c r="V38" s="194"/>
      <c r="W38" s="194"/>
      <c r="X38" s="194"/>
      <c r="Y38" s="194"/>
      <c r="Z38" s="40" t="s">
        <v>123</v>
      </c>
      <c r="AA38" s="40"/>
      <c r="AB38" s="194"/>
      <c r="AC38" s="194"/>
      <c r="AD38" s="194"/>
      <c r="AE38" s="194"/>
      <c r="AF38" s="41"/>
      <c r="AG38" s="16"/>
      <c r="AH38" s="10"/>
    </row>
    <row r="39" spans="1:34" ht="12.75" customHeight="1">
      <c r="A39" s="13"/>
      <c r="B39" s="42" t="s">
        <v>124</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41"/>
      <c r="AG39" s="16"/>
      <c r="AH39" s="10"/>
    </row>
    <row r="40" spans="1:34" ht="13.5" customHeight="1">
      <c r="A40" s="13"/>
      <c r="B40" s="24"/>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43"/>
      <c r="AG40" s="16"/>
      <c r="AH40" s="10"/>
    </row>
    <row r="41" spans="1:34" ht="13.5" customHeight="1">
      <c r="A41" s="7"/>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7"/>
      <c r="AH41" s="10"/>
    </row>
    <row r="42" spans="1:34" ht="18.75" customHeight="1">
      <c r="A42" s="13"/>
      <c r="B42" s="44"/>
      <c r="C42" s="45"/>
      <c r="D42" s="45"/>
      <c r="E42" s="45"/>
      <c r="F42" s="45"/>
      <c r="G42" s="45"/>
      <c r="H42" s="45"/>
      <c r="I42" s="45"/>
      <c r="J42" s="45"/>
      <c r="K42" s="262" t="s">
        <v>125</v>
      </c>
      <c r="L42" s="218"/>
      <c r="M42" s="218"/>
      <c r="N42" s="218"/>
      <c r="O42" s="218"/>
      <c r="P42" s="218"/>
      <c r="Q42" s="218"/>
      <c r="R42" s="218"/>
      <c r="S42" s="218"/>
      <c r="T42" s="218"/>
      <c r="U42" s="218"/>
      <c r="V42" s="218"/>
      <c r="W42" s="219"/>
      <c r="X42" s="46"/>
      <c r="Y42" s="46"/>
      <c r="Z42" s="46"/>
      <c r="AA42" s="46"/>
      <c r="AB42" s="46"/>
      <c r="AC42" s="46"/>
      <c r="AD42" s="46"/>
      <c r="AE42" s="46"/>
      <c r="AF42" s="47"/>
      <c r="AG42" s="16"/>
      <c r="AH42" s="10"/>
    </row>
    <row r="43" spans="1:34" ht="69.75" customHeight="1">
      <c r="A43" s="48"/>
      <c r="B43" s="263" t="s">
        <v>126</v>
      </c>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6"/>
      <c r="AG43" s="49"/>
      <c r="AH43" s="50"/>
    </row>
    <row r="44" spans="1:34" ht="6.75" customHeight="1">
      <c r="A44" s="48"/>
      <c r="B44" s="51"/>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3"/>
      <c r="AG44" s="49"/>
      <c r="AH44" s="50"/>
    </row>
    <row r="45" spans="1:34" ht="15.5">
      <c r="A45" s="13"/>
      <c r="B45" s="54"/>
      <c r="C45" s="162"/>
      <c r="D45" s="55" t="s">
        <v>127</v>
      </c>
      <c r="E45" s="56"/>
      <c r="F45" s="56"/>
      <c r="G45" s="56"/>
      <c r="H45" s="57"/>
      <c r="I45" s="7"/>
      <c r="J45" s="162"/>
      <c r="K45" s="55" t="s">
        <v>128</v>
      </c>
      <c r="L45" s="58"/>
      <c r="M45" s="7"/>
      <c r="N45" s="7"/>
      <c r="O45" s="162"/>
      <c r="P45" s="55" t="s">
        <v>129</v>
      </c>
      <c r="Q45" s="7"/>
      <c r="R45" s="7"/>
      <c r="S45" s="56"/>
      <c r="T45" s="162"/>
      <c r="U45" s="55" t="s">
        <v>130</v>
      </c>
      <c r="V45" s="56"/>
      <c r="W45" s="56"/>
      <c r="X45" s="7"/>
      <c r="Y45" s="162"/>
      <c r="Z45" s="55" t="s">
        <v>131</v>
      </c>
      <c r="AA45" s="56"/>
      <c r="AB45" s="56"/>
      <c r="AC45" s="57"/>
      <c r="AD45" s="162"/>
      <c r="AE45" s="55" t="s">
        <v>132</v>
      </c>
      <c r="AF45" s="59"/>
      <c r="AG45" s="16"/>
      <c r="AH45" s="10"/>
    </row>
    <row r="46" spans="1:34" ht="6.75" customHeight="1">
      <c r="A46" s="48"/>
      <c r="B46" s="60"/>
      <c r="C46" s="61"/>
      <c r="D46" s="61"/>
      <c r="E46" s="61"/>
      <c r="F46" s="61"/>
      <c r="G46" s="61"/>
      <c r="H46" s="61"/>
      <c r="I46" s="61"/>
      <c r="J46" s="61"/>
      <c r="K46" s="61"/>
      <c r="L46" s="61"/>
      <c r="M46" s="61"/>
      <c r="N46" s="61"/>
      <c r="O46" s="61"/>
      <c r="P46" s="62"/>
      <c r="Q46" s="62"/>
      <c r="R46" s="62"/>
      <c r="S46" s="62"/>
      <c r="T46" s="62"/>
      <c r="U46" s="62"/>
      <c r="V46" s="62"/>
      <c r="W46" s="62"/>
      <c r="X46" s="62"/>
      <c r="Y46" s="62"/>
      <c r="Z46" s="62"/>
      <c r="AA46" s="62"/>
      <c r="AB46" s="62"/>
      <c r="AC46" s="62"/>
      <c r="AD46" s="62"/>
      <c r="AE46" s="62"/>
      <c r="AF46" s="63"/>
      <c r="AG46" s="49"/>
      <c r="AH46" s="50"/>
    </row>
    <row r="47" spans="1:34" ht="23.25" customHeight="1">
      <c r="A47" s="48"/>
      <c r="B47" s="217" t="s">
        <v>133</v>
      </c>
      <c r="C47" s="218"/>
      <c r="D47" s="218"/>
      <c r="E47" s="218"/>
      <c r="F47" s="218"/>
      <c r="G47" s="219"/>
      <c r="H47" s="256"/>
      <c r="I47" s="180"/>
      <c r="J47" s="180"/>
      <c r="K47" s="180"/>
      <c r="L47" s="180"/>
      <c r="M47" s="180"/>
      <c r="N47" s="180"/>
      <c r="O47" s="181"/>
      <c r="P47" s="64"/>
      <c r="Q47" s="65"/>
      <c r="R47" s="65"/>
      <c r="S47" s="65"/>
      <c r="T47" s="65"/>
      <c r="U47" s="65"/>
      <c r="V47" s="65"/>
      <c r="W47" s="65"/>
      <c r="X47" s="65"/>
      <c r="Y47" s="65"/>
      <c r="Z47" s="65"/>
      <c r="AA47" s="65"/>
      <c r="AB47" s="65"/>
      <c r="AC47" s="65"/>
      <c r="AD47" s="65"/>
      <c r="AE47" s="65"/>
      <c r="AF47" s="20"/>
      <c r="AG47" s="49"/>
      <c r="AH47" s="50"/>
    </row>
    <row r="48" spans="1:34" ht="23.25" customHeight="1">
      <c r="A48" s="66"/>
      <c r="B48" s="217" t="s">
        <v>134</v>
      </c>
      <c r="C48" s="218"/>
      <c r="D48" s="218"/>
      <c r="E48" s="218"/>
      <c r="F48" s="218"/>
      <c r="G48" s="219"/>
      <c r="H48" s="268"/>
      <c r="I48" s="210"/>
      <c r="J48" s="210"/>
      <c r="K48" s="210"/>
      <c r="L48" s="210"/>
      <c r="M48" s="210"/>
      <c r="N48" s="210"/>
      <c r="O48" s="210"/>
      <c r="P48" s="210"/>
      <c r="Q48" s="217" t="s">
        <v>135</v>
      </c>
      <c r="R48" s="218"/>
      <c r="S48" s="218"/>
      <c r="T48" s="218"/>
      <c r="U48" s="218"/>
      <c r="V48" s="219"/>
      <c r="W48" s="267"/>
      <c r="X48" s="180"/>
      <c r="Y48" s="180"/>
      <c r="Z48" s="180"/>
      <c r="AA48" s="180"/>
      <c r="AB48" s="180"/>
      <c r="AC48" s="180"/>
      <c r="AD48" s="180"/>
      <c r="AE48" s="180"/>
      <c r="AF48" s="181"/>
      <c r="AG48" s="67"/>
      <c r="AH48" s="68"/>
    </row>
    <row r="49" spans="1:34" ht="23.25" customHeight="1">
      <c r="A49" s="66"/>
      <c r="B49" s="217" t="s">
        <v>136</v>
      </c>
      <c r="C49" s="218"/>
      <c r="D49" s="218"/>
      <c r="E49" s="218"/>
      <c r="F49" s="218"/>
      <c r="G49" s="218"/>
      <c r="H49" s="219"/>
      <c r="I49" s="243"/>
      <c r="J49" s="180"/>
      <c r="K49" s="180"/>
      <c r="L49" s="180"/>
      <c r="M49" s="180"/>
      <c r="N49" s="180"/>
      <c r="O49" s="180"/>
      <c r="P49" s="217" t="s">
        <v>137</v>
      </c>
      <c r="Q49" s="219"/>
      <c r="R49" s="243"/>
      <c r="S49" s="180"/>
      <c r="T49" s="180"/>
      <c r="U49" s="180"/>
      <c r="V49" s="180"/>
      <c r="W49" s="180"/>
      <c r="X49" s="217" t="s">
        <v>138</v>
      </c>
      <c r="Y49" s="219"/>
      <c r="Z49" s="243"/>
      <c r="AA49" s="180"/>
      <c r="AB49" s="217" t="s">
        <v>139</v>
      </c>
      <c r="AC49" s="218"/>
      <c r="AD49" s="219"/>
      <c r="AE49" s="243"/>
      <c r="AF49" s="181"/>
      <c r="AG49" s="67"/>
      <c r="AH49" s="68"/>
    </row>
    <row r="50" spans="1:34" ht="23.25" customHeight="1">
      <c r="A50" s="66"/>
      <c r="B50" s="217" t="s">
        <v>140</v>
      </c>
      <c r="C50" s="218"/>
      <c r="D50" s="218"/>
      <c r="E50" s="218"/>
      <c r="F50" s="219"/>
      <c r="G50" s="243"/>
      <c r="H50" s="180"/>
      <c r="I50" s="180"/>
      <c r="J50" s="180"/>
      <c r="K50" s="217" t="s">
        <v>141</v>
      </c>
      <c r="L50" s="218"/>
      <c r="M50" s="219"/>
      <c r="N50" s="243"/>
      <c r="O50" s="180"/>
      <c r="P50" s="180"/>
      <c r="Q50" s="180"/>
      <c r="R50" s="180"/>
      <c r="S50" s="217" t="s">
        <v>142</v>
      </c>
      <c r="T50" s="218"/>
      <c r="U50" s="218"/>
      <c r="V50" s="219"/>
      <c r="W50" s="243"/>
      <c r="X50" s="180"/>
      <c r="Y50" s="180"/>
      <c r="Z50" s="180"/>
      <c r="AA50" s="180"/>
      <c r="AB50" s="180"/>
      <c r="AC50" s="180"/>
      <c r="AD50" s="180"/>
      <c r="AE50" s="180"/>
      <c r="AF50" s="181"/>
      <c r="AG50" s="67"/>
      <c r="AH50" s="68"/>
    </row>
    <row r="51" spans="1:34" ht="14.5">
      <c r="A51" s="69"/>
      <c r="B51" s="70" t="s">
        <v>143</v>
      </c>
      <c r="C51" s="71"/>
      <c r="D51" s="71"/>
      <c r="E51" s="71"/>
      <c r="F51" s="71"/>
      <c r="G51" s="71"/>
      <c r="H51" s="72"/>
      <c r="I51" s="72"/>
      <c r="J51" s="72"/>
      <c r="K51" s="72"/>
      <c r="L51" s="72"/>
      <c r="M51" s="72"/>
      <c r="N51" s="72"/>
      <c r="O51" s="72"/>
      <c r="P51" s="71"/>
      <c r="Q51" s="71"/>
      <c r="R51" s="71"/>
      <c r="S51" s="73"/>
      <c r="T51" s="74"/>
      <c r="U51" s="73" t="s">
        <v>144</v>
      </c>
      <c r="V51" s="74"/>
      <c r="W51" s="73"/>
      <c r="X51" s="73"/>
      <c r="Y51" s="73"/>
      <c r="Z51" s="73"/>
      <c r="AA51" s="73"/>
      <c r="AB51" s="73" t="s">
        <v>185</v>
      </c>
      <c r="AC51" s="173"/>
      <c r="AD51" s="173"/>
      <c r="AE51" s="173"/>
      <c r="AF51" s="73"/>
      <c r="AG51" s="69"/>
      <c r="AH51" s="50"/>
    </row>
    <row r="52" spans="1:34" ht="23.25" customHeight="1">
      <c r="A52" s="75"/>
      <c r="B52" s="9"/>
      <c r="C52" s="161"/>
      <c r="D52" s="161"/>
      <c r="E52" s="161"/>
      <c r="F52" s="161"/>
      <c r="G52" s="161"/>
      <c r="H52" s="161"/>
      <c r="I52" s="161"/>
      <c r="J52" s="161"/>
      <c r="K52" s="161"/>
      <c r="L52" s="161"/>
      <c r="M52" s="161"/>
      <c r="N52" s="161"/>
      <c r="O52" s="161"/>
      <c r="P52" s="161"/>
      <c r="Q52" s="161"/>
      <c r="R52" s="161"/>
      <c r="S52" s="9"/>
      <c r="T52" s="161"/>
      <c r="U52" s="161"/>
      <c r="V52" s="18"/>
      <c r="W52" s="20"/>
      <c r="X52" s="161"/>
      <c r="Y52" s="161"/>
      <c r="Z52" s="7"/>
      <c r="AA52" s="7"/>
      <c r="AB52" s="161"/>
      <c r="AC52" s="161"/>
      <c r="AD52" s="161"/>
      <c r="AE52" s="161"/>
      <c r="AF52" s="7"/>
      <c r="AG52" s="75"/>
      <c r="AH52" s="68"/>
    </row>
    <row r="53" spans="1:34" s="171" customFormat="1" ht="14.25" customHeight="1">
      <c r="A53" s="172"/>
      <c r="B53" s="173"/>
      <c r="C53" s="173"/>
      <c r="D53" s="173"/>
      <c r="E53" s="173"/>
      <c r="F53" s="173"/>
      <c r="G53" s="173"/>
      <c r="H53" s="173"/>
      <c r="I53" s="173"/>
      <c r="J53" s="173"/>
      <c r="K53" s="173"/>
      <c r="L53" s="173"/>
      <c r="M53" s="173"/>
      <c r="N53" s="173"/>
      <c r="O53" s="173"/>
      <c r="P53" s="173"/>
      <c r="Q53" s="173"/>
      <c r="R53" s="173"/>
      <c r="S53" s="173"/>
      <c r="T53" s="173"/>
      <c r="U53" s="73"/>
      <c r="V53" s="173"/>
      <c r="W53" s="73" t="s">
        <v>186</v>
      </c>
      <c r="X53" s="176"/>
      <c r="Y53" s="173"/>
      <c r="Z53" s="173"/>
      <c r="AA53" s="174"/>
      <c r="AB53" s="175"/>
      <c r="AC53" s="172"/>
      <c r="AD53" s="174"/>
      <c r="AE53" s="174"/>
      <c r="AF53" s="174"/>
      <c r="AG53" s="172"/>
      <c r="AH53" s="68"/>
    </row>
    <row r="54" spans="1:34" ht="14.5" hidden="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1:34" ht="12.75" hidden="1" customHeight="1">
      <c r="A55" s="76"/>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76"/>
      <c r="AH55" s="76"/>
    </row>
    <row r="56" spans="1:34" ht="12.75" hidden="1" customHeight="1">
      <c r="A56" s="76"/>
      <c r="B56" s="76"/>
      <c r="C56" s="76"/>
      <c r="D56" s="76"/>
      <c r="E56" s="76"/>
      <c r="F56" s="68"/>
      <c r="G56" s="68"/>
      <c r="H56" s="68"/>
      <c r="I56" s="77"/>
      <c r="J56" s="68"/>
      <c r="K56" s="76"/>
      <c r="L56" s="76"/>
      <c r="M56" s="76"/>
      <c r="N56" s="76"/>
      <c r="O56" s="76"/>
      <c r="P56" s="76"/>
      <c r="Q56" s="76"/>
      <c r="R56" s="76"/>
      <c r="S56" s="76"/>
      <c r="T56" s="76"/>
      <c r="U56" s="76"/>
      <c r="V56" s="76"/>
      <c r="W56" s="76"/>
      <c r="X56" s="76"/>
      <c r="Y56" s="76"/>
      <c r="Z56" s="76"/>
      <c r="AA56" s="76"/>
      <c r="AB56" s="76"/>
      <c r="AC56" s="76"/>
      <c r="AD56" s="76"/>
      <c r="AE56" s="76"/>
      <c r="AF56" s="76"/>
      <c r="AG56" s="76"/>
      <c r="AH56" s="76"/>
    </row>
    <row r="57" spans="1:34" ht="12.75" hidden="1"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row>
    <row r="58" spans="1:34" ht="15" hidden="1" customHeight="1"/>
  </sheetData>
  <sheetProtection selectLockedCells="1"/>
  <mergeCells count="43">
    <mergeCell ref="J13:AE14"/>
    <mergeCell ref="B16:I16"/>
    <mergeCell ref="AB49:AD49"/>
    <mergeCell ref="Z49:AA49"/>
    <mergeCell ref="S50:V50"/>
    <mergeCell ref="N50:R50"/>
    <mergeCell ref="P49:Q49"/>
    <mergeCell ref="R49:W49"/>
    <mergeCell ref="W50:AF50"/>
    <mergeCell ref="B47:G47"/>
    <mergeCell ref="W48:AF48"/>
    <mergeCell ref="Q48:V48"/>
    <mergeCell ref="B48:G48"/>
    <mergeCell ref="B49:H49"/>
    <mergeCell ref="G50:J50"/>
    <mergeCell ref="H48:P48"/>
    <mergeCell ref="I49:O49"/>
    <mergeCell ref="J15:AE16"/>
    <mergeCell ref="J21:O22"/>
    <mergeCell ref="J19:O20"/>
    <mergeCell ref="Y19:AD20"/>
    <mergeCell ref="Y21:AD22"/>
    <mergeCell ref="H47:O47"/>
    <mergeCell ref="B31:AF34"/>
    <mergeCell ref="G37:Y38"/>
    <mergeCell ref="K42:W42"/>
    <mergeCell ref="B43:AF43"/>
    <mergeCell ref="B50:F50"/>
    <mergeCell ref="K50:M50"/>
    <mergeCell ref="J11:AE12"/>
    <mergeCell ref="B6:F6"/>
    <mergeCell ref="B12:H12"/>
    <mergeCell ref="J10:X10"/>
    <mergeCell ref="AB37:AE38"/>
    <mergeCell ref="Y23:AD24"/>
    <mergeCell ref="Y25:AD26"/>
    <mergeCell ref="Y29:AD30"/>
    <mergeCell ref="Y27:AD28"/>
    <mergeCell ref="J27:O28"/>
    <mergeCell ref="J23:O24"/>
    <mergeCell ref="J25:O26"/>
    <mergeCell ref="X49:Y49"/>
    <mergeCell ref="AE49:AF4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Order Form</vt:lpstr>
      <vt:lpstr>VALUES</vt:lpstr>
      <vt:lpstr>Credit Card Auth</vt:lpstr>
      <vt:lpstr>AudioZones</vt:lpstr>
      <vt:lpstr>EVENT_DAYS</vt:lpstr>
      <vt:lpstr>RangeRooms</vt:lpstr>
      <vt:lpstr>RangeRoomsZones</vt:lpstr>
      <vt:lpstr>RangeZones</vt:lpstr>
      <vt:lpstr>RateAudioZone</vt:lpstr>
      <vt:lpstr>RateCAP</vt:lpstr>
      <vt:lpstr>RateCart</vt:lpstr>
      <vt:lpstr>RateFlipchart</vt:lpstr>
      <vt:lpstr>RateFlipMarkers</vt:lpstr>
      <vt:lpstr>RateFlipPad</vt:lpstr>
      <vt:lpstr>RateFlipPad3M</vt:lpstr>
      <vt:lpstr>RateLabor</vt:lpstr>
      <vt:lpstr>RateMicWired</vt:lpstr>
      <vt:lpstr>RateMicWireless</vt:lpstr>
      <vt:lpstr>RateMixer</vt:lpstr>
      <vt:lpstr>RatePCDI</vt:lpstr>
      <vt:lpstr>RatePowerDrop</vt:lpstr>
      <vt:lpstr>RateProjector</vt:lpstr>
      <vt:lpstr>RateRFPresenter</vt:lpstr>
      <vt:lpstr>RateScreen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Gretchen Oie</dc:creator>
  <cp:lastModifiedBy>Vicki Hagler</cp:lastModifiedBy>
  <dcterms:created xsi:type="dcterms:W3CDTF">2018-04-06T16:35:25Z</dcterms:created>
  <dcterms:modified xsi:type="dcterms:W3CDTF">2020-02-07T02:01:51Z</dcterms:modified>
</cp:coreProperties>
</file>